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G:\Technical Services\Technical Documents Unit\Document Control\Master Library\Internet\Contracts\Road Maintenance Performance Contract Manual\"/>
    </mc:Choice>
  </mc:AlternateContent>
  <xr:revisionPtr revIDLastSave="0" documentId="13_ncr:1_{FD0C08DE-D38F-4BB9-BE22-A311C467C6A3}" xr6:coauthVersionLast="41" xr6:coauthVersionMax="44" xr10:uidLastSave="{00000000-0000-0000-0000-000000000000}"/>
  <bookViews>
    <workbookView xWindow="-120" yWindow="-120" windowWidth="29040" windowHeight="17640" xr2:uid="{00000000-000D-0000-FFFF-FFFF00000000}"/>
  </bookViews>
  <sheets>
    <sheet name="Performance Report - C6092" sheetId="1" r:id="rId1"/>
    <sheet name="Performance Assessment Template" sheetId="2" r:id="rId2"/>
    <sheet name="Productivity Gain Shee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0" i="3" l="1"/>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E8" i="3" s="1"/>
  <c r="F12" i="3"/>
  <c r="F11" i="3"/>
  <c r="L98" i="2"/>
  <c r="H98" i="2"/>
  <c r="J95" i="2"/>
  <c r="F95" i="2"/>
  <c r="K91" i="2"/>
  <c r="G91" i="2"/>
  <c r="K90" i="2"/>
  <c r="G90" i="2"/>
  <c r="K89" i="2"/>
  <c r="G89" i="2"/>
  <c r="K88" i="2"/>
  <c r="G88" i="2"/>
  <c r="K87" i="2"/>
  <c r="G87" i="2"/>
  <c r="K86" i="2"/>
  <c r="G86" i="2"/>
  <c r="K85" i="2"/>
  <c r="G85" i="2"/>
  <c r="K84" i="2"/>
  <c r="G84" i="2"/>
  <c r="K83" i="2"/>
  <c r="G83" i="2"/>
  <c r="K82" i="2"/>
  <c r="G82" i="2"/>
  <c r="K81" i="2"/>
  <c r="G81" i="2"/>
  <c r="K80" i="2"/>
  <c r="G80" i="2"/>
  <c r="K79" i="2"/>
  <c r="G79" i="2"/>
  <c r="K78" i="2"/>
  <c r="G78" i="2"/>
  <c r="K77" i="2"/>
  <c r="G77" i="2"/>
  <c r="K76" i="2"/>
  <c r="G76" i="2"/>
  <c r="K75" i="2"/>
  <c r="L75" i="2" s="1"/>
  <c r="L93" i="2" s="1"/>
  <c r="J75" i="2"/>
  <c r="J93" i="2" s="1"/>
  <c r="G75" i="2"/>
  <c r="H75" i="2" s="1"/>
  <c r="H93" i="2" s="1"/>
  <c r="F75" i="2"/>
  <c r="F93" i="2" s="1"/>
  <c r="J70" i="2"/>
  <c r="F70" i="2"/>
  <c r="K67" i="2"/>
  <c r="G67" i="2"/>
  <c r="K66" i="2"/>
  <c r="G66" i="2"/>
  <c r="K65" i="2"/>
  <c r="G65" i="2"/>
  <c r="K64" i="2"/>
  <c r="J64" i="2"/>
  <c r="G64" i="2"/>
  <c r="H64" i="2" s="1"/>
  <c r="F64" i="2"/>
  <c r="K61" i="2"/>
  <c r="G61" i="2"/>
  <c r="K60" i="2"/>
  <c r="G60" i="2"/>
  <c r="K59" i="2"/>
  <c r="G59" i="2"/>
  <c r="K58" i="2"/>
  <c r="G58" i="2"/>
  <c r="K57" i="2"/>
  <c r="G57" i="2"/>
  <c r="K56" i="2"/>
  <c r="G56" i="2"/>
  <c r="K55" i="2"/>
  <c r="G55" i="2"/>
  <c r="K54" i="2"/>
  <c r="G54" i="2"/>
  <c r="K53" i="2"/>
  <c r="G53" i="2"/>
  <c r="K52" i="2"/>
  <c r="G52" i="2"/>
  <c r="K51" i="2"/>
  <c r="G51" i="2"/>
  <c r="K50" i="2"/>
  <c r="G50" i="2"/>
  <c r="K49" i="2"/>
  <c r="G49" i="2"/>
  <c r="K48" i="2"/>
  <c r="G48" i="2"/>
  <c r="K47" i="2"/>
  <c r="G47" i="2"/>
  <c r="K46" i="2"/>
  <c r="G46" i="2"/>
  <c r="K45" i="2"/>
  <c r="G45" i="2"/>
  <c r="K44" i="2"/>
  <c r="G44" i="2"/>
  <c r="K43" i="2"/>
  <c r="G43" i="2"/>
  <c r="K42" i="2"/>
  <c r="G42" i="2"/>
  <c r="K41" i="2"/>
  <c r="G41" i="2"/>
  <c r="K40" i="2"/>
  <c r="L40" i="2" s="1"/>
  <c r="J40" i="2"/>
  <c r="G40" i="2"/>
  <c r="H40" i="2" s="1"/>
  <c r="F40" i="2"/>
  <c r="K35" i="2"/>
  <c r="G35" i="2"/>
  <c r="K34" i="2"/>
  <c r="G34" i="2"/>
  <c r="K33" i="2"/>
  <c r="G33" i="2"/>
  <c r="K32" i="2"/>
  <c r="G32" i="2"/>
  <c r="K31" i="2"/>
  <c r="G31" i="2"/>
  <c r="K30" i="2"/>
  <c r="G30" i="2"/>
  <c r="K29" i="2"/>
  <c r="G29" i="2"/>
  <c r="K28" i="2"/>
  <c r="G28" i="2"/>
  <c r="H26" i="2" s="1"/>
  <c r="K27" i="2"/>
  <c r="G27" i="2"/>
  <c r="K26" i="2"/>
  <c r="L26" i="2" s="1"/>
  <c r="J26" i="2"/>
  <c r="G26" i="2"/>
  <c r="F26" i="2"/>
  <c r="K21" i="2"/>
  <c r="G21" i="2"/>
  <c r="K20" i="2"/>
  <c r="J20" i="2"/>
  <c r="H20" i="2"/>
  <c r="G20" i="2"/>
  <c r="F20" i="2"/>
  <c r="K16" i="2"/>
  <c r="G16" i="2"/>
  <c r="K15" i="2"/>
  <c r="G15" i="2"/>
  <c r="K14" i="2"/>
  <c r="G14" i="2"/>
  <c r="H11" i="2" s="1"/>
  <c r="K13" i="2"/>
  <c r="G13" i="2"/>
  <c r="K12" i="2"/>
  <c r="G12" i="2"/>
  <c r="K11" i="2"/>
  <c r="J11" i="2"/>
  <c r="G11" i="2"/>
  <c r="F11" i="2"/>
  <c r="K8" i="2"/>
  <c r="G8" i="2"/>
  <c r="K7" i="2"/>
  <c r="J7" i="2"/>
  <c r="H7" i="2"/>
  <c r="G7" i="2"/>
  <c r="F7" i="2"/>
  <c r="L95" i="2" l="1"/>
  <c r="J4" i="2" s="1"/>
  <c r="H70" i="2"/>
  <c r="H95" i="2"/>
  <c r="E4" i="2" s="1"/>
  <c r="L20" i="2"/>
  <c r="L70" i="2"/>
  <c r="L11" i="2"/>
  <c r="L64" i="2"/>
  <c r="H102" i="2"/>
  <c r="L102" i="2"/>
  <c r="L7" i="2"/>
</calcChain>
</file>

<file path=xl/sharedStrings.xml><?xml version="1.0" encoding="utf-8"?>
<sst xmlns="http://schemas.openxmlformats.org/spreadsheetml/2006/main" count="187" uniqueCount="144">
  <si>
    <t>Signature</t>
  </si>
  <si>
    <t>Date</t>
  </si>
  <si>
    <t>District</t>
  </si>
  <si>
    <t>Invitation Number</t>
  </si>
  <si>
    <t>Name</t>
  </si>
  <si>
    <t>Position</t>
  </si>
  <si>
    <t>Performance Report</t>
  </si>
  <si>
    <t>C6092</t>
  </si>
  <si>
    <t>Contractor Name</t>
  </si>
  <si>
    <t>Assessment Period From</t>
  </si>
  <si>
    <t>Date of Report</t>
  </si>
  <si>
    <t>to</t>
  </si>
  <si>
    <t>Purpose of Report</t>
  </si>
  <si>
    <t>This Performance Report will be used to provide regular information on the extent to which the Contractor satisfied Department of Transport and Main Roads requirements as set out in the Contract Documents. 
The Report may contain quantitative data as well as comparative assessments.
Reports may be used:
• as the basis for discussion at a Contract Review Meeting
• as input to the pre-agreement stage of subsequent terms
• to rectify less than satisfactory performance
• as a basis form termination of the Contract where unacceptable performance in identified.
The Contractor must be given an opportunity to comment on a completed Performance Report.
Supporting comments (and attached documents) must accompany report showing less than satisfactory performance.</t>
  </si>
  <si>
    <t>Principal's Summary/Declaration</t>
  </si>
  <si>
    <t>I declare that the information contained in this report is a fair and accurate assessment of the contractor's performance during the assessment period.</t>
  </si>
  <si>
    <t>To be discussed at Contract Review Meeting on</t>
  </si>
  <si>
    <t>No further action</t>
  </si>
  <si>
    <t>Review at Next Contract Review Meeting</t>
  </si>
  <si>
    <t>Send Show Cause Notice</t>
  </si>
  <si>
    <t>Contractor's Acknowledgment</t>
  </si>
  <si>
    <t>I have read this Performance Report.</t>
  </si>
  <si>
    <t>RMPC Performance Assessment Template</t>
  </si>
  <si>
    <t>REGION:</t>
  </si>
  <si>
    <t xml:space="preserve">RMPC CONTRACT NUMBER / PERIOD: </t>
  </si>
  <si>
    <t>ASSESSMENT PERIOD</t>
  </si>
  <si>
    <t>Target Score</t>
  </si>
  <si>
    <t xml:space="preserve"> February Assessment</t>
  </si>
  <si>
    <t>July Assessment</t>
  </si>
  <si>
    <t>TARGET CONTRACT  SCORE</t>
  </si>
  <si>
    <t>State(Mandatory)</t>
  </si>
  <si>
    <t xml:space="preserve">Local </t>
  </si>
  <si>
    <t>PERFORMANCE AREA</t>
  </si>
  <si>
    <t>KEY PERFORMANCE INDICATOR</t>
  </si>
  <si>
    <t>Agreed  Measures</t>
  </si>
  <si>
    <t>Answer Y for Yes / N for No (to be filled)</t>
  </si>
  <si>
    <t xml:space="preserve">Mandatory Criteria </t>
  </si>
  <si>
    <t xml:space="preserve">Local Contract Score </t>
  </si>
  <si>
    <t>Mandatory Criteria Score</t>
  </si>
  <si>
    <t>COMMENTS ATTACHED Yes/No</t>
  </si>
  <si>
    <t>PRODUCTIVITY</t>
  </si>
  <si>
    <t>Has the target productivity gain been achieved or surpassed?</t>
  </si>
  <si>
    <t>Has the contractor documented any applied initiatives?</t>
  </si>
  <si>
    <t>Insert Local Contract Question</t>
  </si>
  <si>
    <t>WORKPLACE HEALTH &amp; SAFETY</t>
  </si>
  <si>
    <t>Do you have a safe work method checklist?</t>
  </si>
  <si>
    <t>Do you have regular tool box meetings?</t>
  </si>
  <si>
    <t>Do all operators have the appropriate tickets and licenses for relevant plant/processes?</t>
  </si>
  <si>
    <t>Has all plant been maintained to industry safety standards?</t>
  </si>
  <si>
    <t>Do you have a system for documenting/reporting workplace near misses/accidents/incidents?</t>
  </si>
  <si>
    <t>Do you have an approved traffic guidance scheme before undertaking maintenance activities?</t>
  </si>
  <si>
    <t>ROAD USER RELATIONSHIP</t>
  </si>
  <si>
    <t>Is there a register for public communications?</t>
  </si>
  <si>
    <t>Have issues been recorded and actioned?</t>
  </si>
  <si>
    <t>DELIVERY SYSTEM MANAGEMENT - Stewardship</t>
  </si>
  <si>
    <t>Have roles and responsibilities been clearly defined in the Project Quality Plan?</t>
  </si>
  <si>
    <t>Have all roles and responsibilities been followed as detailed in the Project Quality Plan?</t>
  </si>
  <si>
    <t>Have all funds been wisely invested in the best interests of the Principal?</t>
  </si>
  <si>
    <t>Has advice to the Principal been done in a timely manner and of an adequate standard?</t>
  </si>
  <si>
    <t>Have accurate records been kept for inspection reports?</t>
  </si>
  <si>
    <t>Have accurate records been kept for forward lists of work?</t>
  </si>
  <si>
    <t>Have accurate records been kept for works orders?</t>
  </si>
  <si>
    <t>Have accurate records been kept for completed activities?</t>
  </si>
  <si>
    <t>Does the contractor's quality system meet the contract document requirements?</t>
  </si>
  <si>
    <t>Has the Programmed Expenditure Flow for each Network Schedule been provided during July, October and February reviews/monthly claims?</t>
  </si>
  <si>
    <t>DELIVERY SYSTEM MANAGEMENT - Process</t>
  </si>
  <si>
    <t>Is there a submitted Quality Plan?</t>
  </si>
  <si>
    <t>Is there a submitted Traffic Management Plan?</t>
  </si>
  <si>
    <t>Is there a submitted Environmental Management Plan?</t>
  </si>
  <si>
    <t>Is there a submitted Emergency Response Plan?</t>
  </si>
  <si>
    <t>Is there a submitted Network Inspection Schedule?</t>
  </si>
  <si>
    <t>Is there a submitted Communication Plan?</t>
  </si>
  <si>
    <t>Is there a submitted Safety Plan?</t>
  </si>
  <si>
    <t>Has a detailed Organisational structure been submitted?</t>
  </si>
  <si>
    <t>Has a quality/policy statement been submitted?</t>
  </si>
  <si>
    <t>Have all testing records been supplied within the allocated timeframe?</t>
  </si>
  <si>
    <t>Have education and training records been maintained?</t>
  </si>
  <si>
    <t>Has the appropriate level of training been provided to ensure the skills of the people carrying out RMPC work are current?</t>
  </si>
  <si>
    <t>Has the network inspection schedule been adhered to?</t>
  </si>
  <si>
    <t>Is the backlog report up to date with defects matched to Intervention Levels?</t>
  </si>
  <si>
    <t>Have activity standards been achieved for undertaking maintenance?</t>
  </si>
  <si>
    <t>Have all principal requested works orders been completed?</t>
  </si>
  <si>
    <t>Have non-conforming materials been recorded?</t>
  </si>
  <si>
    <t>Have non-conformances been recorded?</t>
  </si>
  <si>
    <t>Have non-conformances been closed out?</t>
  </si>
  <si>
    <t>Have all corrective actions been reported to the Principal's representative?</t>
  </si>
  <si>
    <t>DELIVERY SYSTEM MANAGEMENT - Operational</t>
  </si>
  <si>
    <t>Have details of learnings been captured during the contract?</t>
  </si>
  <si>
    <t>Have all changes to relevant documents been maintained, documented and controlled?</t>
  </si>
  <si>
    <t>Have hazards/safety related issues been documented/captured as per intervention standards during backlogging inspections?</t>
  </si>
  <si>
    <t>Have all internal audits scheduled for the contract taken place?</t>
  </si>
  <si>
    <t>SUPPLIER SCORE</t>
  </si>
  <si>
    <t>STATE</t>
  </si>
  <si>
    <t>CONTRACT</t>
  </si>
  <si>
    <t>Mandatory (State)</t>
  </si>
  <si>
    <t>Local</t>
  </si>
  <si>
    <t>Selected Mandatory Score</t>
  </si>
  <si>
    <t>Local Contract Score</t>
  </si>
  <si>
    <t>PRINCIPAL RESPONSIBILITIES</t>
  </si>
  <si>
    <t>Have all updates to relevant documents been deemed suitable by the Principal?</t>
  </si>
  <si>
    <t>Have all documents resulting from any meetings been circulated within the appropriate timeframe?</t>
  </si>
  <si>
    <t>Have all contract variations been approved/rejected in the allocated timeframe?</t>
  </si>
  <si>
    <t>Have the details of learnings from previous years been actioned accordingly?</t>
  </si>
  <si>
    <t>Have all RMPC documents and specifications been approved?</t>
  </si>
  <si>
    <t>Have all responses and approvals been completed within a timely period?</t>
  </si>
  <si>
    <t>Is there a suitable Quality Plan?</t>
  </si>
  <si>
    <t>Is there a suitable Traffic Management Plan?</t>
  </si>
  <si>
    <t>Is there a suitable Environmental Management Plan?</t>
  </si>
  <si>
    <t>Is there a suitable Emergency Response Plan?</t>
  </si>
  <si>
    <t>Is there a suitable Network Inspection Schedule?</t>
  </si>
  <si>
    <t>Is there a suitable Safety Plan?</t>
  </si>
  <si>
    <t>Is there a suitable Communications Plan?</t>
  </si>
  <si>
    <t>Have all public notices/consultations been communicated to the public?</t>
  </si>
  <si>
    <t>Do you think all funds have been wisely invested by the Contractor?</t>
  </si>
  <si>
    <t>PRINCIPAL SCORE</t>
  </si>
  <si>
    <t>CONTRACT SCORE</t>
  </si>
  <si>
    <t>INITIATIVES</t>
  </si>
  <si>
    <t>KEY INITIATIVE INDICATOR</t>
  </si>
  <si>
    <t>Answer Yes/No</t>
  </si>
  <si>
    <t>Score</t>
  </si>
  <si>
    <t>WEIGHTING (%)</t>
  </si>
  <si>
    <t>WEIGHED SCORE</t>
  </si>
  <si>
    <t>COMMENTS</t>
  </si>
  <si>
    <t xml:space="preserve"> This to acknowledge that above assessment has been carried out jointly between  the contractor and the principal.</t>
  </si>
  <si>
    <t xml:space="preserve">                                                    /      / 20</t>
  </si>
  <si>
    <t xml:space="preserve">                                                </t>
  </si>
  <si>
    <t xml:space="preserve">           /      / 20</t>
  </si>
  <si>
    <t>Signed by the Contrctor's Representative                             date</t>
  </si>
  <si>
    <t>Signed by the Principal Reprensentative                                    Date</t>
  </si>
  <si>
    <t>Contract Number</t>
  </si>
  <si>
    <t>RMPC Productivity Gain Sheet</t>
  </si>
  <si>
    <t>Inflation Factor</t>
  </si>
  <si>
    <t>Contract Amount</t>
  </si>
  <si>
    <t>Productivity Target</t>
  </si>
  <si>
    <t xml:space="preserve">Activity </t>
  </si>
  <si>
    <t>Previous year Unit Rate</t>
  </si>
  <si>
    <t>Current Unit Rate</t>
  </si>
  <si>
    <t>Current Quantity</t>
  </si>
  <si>
    <t>Gain/Loss</t>
  </si>
  <si>
    <t>please put Y or N   for local questions only (Others will Automatically filled once column E filled)</t>
  </si>
  <si>
    <t>please put Y or N   for local questions only (Others will Automatically filled once column I filled)</t>
  </si>
  <si>
    <t xml:space="preserve">RMPC </t>
  </si>
  <si>
    <t>Have payment claims been submitted on time?</t>
  </si>
  <si>
    <t>Have payment claims been approved on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</si>
</sst>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0.0"/>
    <numFmt numFmtId="166" formatCode="[$$-C09]#,##0.00"/>
  </numFmts>
  <fonts count="34" x14ac:knownFonts="1">
    <font>
      <sz val="11"/>
      <color theme="1"/>
      <name val="Calibri"/>
      <family val="2"/>
      <scheme val="minor"/>
    </font>
    <font>
      <b/>
      <sz val="11"/>
      <color theme="1"/>
      <name val="Calibri"/>
      <family val="2"/>
      <scheme val="minor"/>
    </font>
    <font>
      <sz val="11"/>
      <color theme="1"/>
      <name val="Arial"/>
      <family val="2"/>
    </font>
    <font>
      <sz val="10"/>
      <color theme="1"/>
      <name val="Arial"/>
      <family val="2"/>
    </font>
    <font>
      <b/>
      <sz val="10"/>
      <color theme="1"/>
      <name val="Arial"/>
      <family val="2"/>
    </font>
    <font>
      <b/>
      <sz val="16"/>
      <color theme="1"/>
      <name val="Arial"/>
      <family val="2"/>
    </font>
    <font>
      <sz val="16"/>
      <color theme="1"/>
      <name val="Arial"/>
      <family val="2"/>
    </font>
    <font>
      <b/>
      <sz val="12"/>
      <color theme="1"/>
      <name val="Arial"/>
      <family val="2"/>
    </font>
    <font>
      <sz val="9"/>
      <color theme="1"/>
      <name val="Arial"/>
      <family val="2"/>
    </font>
    <font>
      <b/>
      <sz val="11"/>
      <color theme="1"/>
      <name val="Arial"/>
      <family val="2"/>
    </font>
    <font>
      <sz val="8"/>
      <color theme="1"/>
      <name val="Arial"/>
      <family val="2"/>
    </font>
    <font>
      <b/>
      <sz val="9"/>
      <color theme="1"/>
      <name val="Arial"/>
      <family val="2"/>
    </font>
    <font>
      <sz val="11"/>
      <color theme="1"/>
      <name val="Calibri"/>
      <family val="2"/>
      <scheme val="minor"/>
    </font>
    <font>
      <b/>
      <sz val="20"/>
      <name val="Arial"/>
      <family val="2"/>
    </font>
    <font>
      <b/>
      <sz val="11"/>
      <name val="Times New Roman"/>
      <family val="1"/>
    </font>
    <font>
      <sz val="11"/>
      <name val="Arial"/>
      <family val="2"/>
    </font>
    <font>
      <b/>
      <sz val="11"/>
      <name val="Arial"/>
      <family val="2"/>
    </font>
    <font>
      <b/>
      <sz val="11"/>
      <color indexed="10"/>
      <name val="Times New Roman"/>
      <family val="1"/>
    </font>
    <font>
      <b/>
      <sz val="14"/>
      <name val="Times New Roman"/>
      <family val="1"/>
    </font>
    <font>
      <b/>
      <sz val="16"/>
      <color indexed="10"/>
      <name val="Times New Roman"/>
      <family val="1"/>
    </font>
    <font>
      <b/>
      <sz val="10"/>
      <name val="Times New Roman"/>
      <family val="1"/>
    </font>
    <font>
      <sz val="10"/>
      <name val="Times New Roman"/>
      <family val="1"/>
    </font>
    <font>
      <b/>
      <sz val="12"/>
      <name val="Times New Roman"/>
      <family val="1"/>
    </font>
    <font>
      <sz val="12"/>
      <name val="Times New Roman"/>
      <family val="1"/>
    </font>
    <font>
      <i/>
      <sz val="10"/>
      <color indexed="57"/>
      <name val="Times New Roman"/>
      <family val="1"/>
    </font>
    <font>
      <sz val="12"/>
      <name val="Arial"/>
      <family val="2"/>
    </font>
    <font>
      <b/>
      <sz val="12"/>
      <name val="Arial"/>
      <family val="2"/>
    </font>
    <font>
      <sz val="7"/>
      <name val="Times New Roman"/>
      <family val="1"/>
    </font>
    <font>
      <sz val="10"/>
      <name val="Arial"/>
      <family val="2"/>
    </font>
    <font>
      <b/>
      <sz val="14"/>
      <name val="Arial"/>
      <family val="2"/>
    </font>
    <font>
      <b/>
      <sz val="10"/>
      <name val="Arial"/>
      <family val="2"/>
    </font>
    <font>
      <b/>
      <sz val="20"/>
      <color indexed="9"/>
      <name val="Arial"/>
      <family val="2"/>
    </font>
    <font>
      <b/>
      <sz val="10"/>
      <color indexed="10"/>
      <name val="Arial"/>
      <family val="2"/>
    </font>
    <font>
      <b/>
      <sz val="10"/>
      <color indexed="9"/>
      <name val="Arial"/>
      <family val="2"/>
    </font>
  </fonts>
  <fills count="15">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lightGray">
        <fgColor indexed="11"/>
        <bgColor indexed="41"/>
      </patternFill>
    </fill>
    <fill>
      <patternFill patternType="solid">
        <fgColor indexed="43"/>
        <bgColor indexed="64"/>
      </patternFill>
    </fill>
    <fill>
      <patternFill patternType="lightGray">
        <fgColor indexed="15"/>
        <bgColor indexed="27"/>
      </patternFill>
    </fill>
    <fill>
      <patternFill patternType="solid">
        <fgColor indexed="42"/>
        <bgColor indexed="64"/>
      </patternFill>
    </fill>
    <fill>
      <patternFill patternType="solid">
        <fgColor indexed="8"/>
        <bgColor indexed="64"/>
      </patternFill>
    </fill>
    <fill>
      <patternFill patternType="lightGray">
        <fgColor indexed="11"/>
        <bgColor indexed="42"/>
      </patternFill>
    </fill>
    <fill>
      <patternFill patternType="lightGray">
        <fgColor indexed="15"/>
        <bgColor indexed="44"/>
      </patternFill>
    </fill>
    <fill>
      <patternFill patternType="solid">
        <fgColor indexed="44"/>
        <bgColor indexed="64"/>
      </patternFill>
    </fill>
    <fill>
      <patternFill patternType="solid">
        <fgColor indexed="50"/>
        <bgColor indexed="64"/>
      </patternFill>
    </fill>
    <fill>
      <patternFill patternType="solid">
        <fgColor indexed="10"/>
        <bgColor indexed="64"/>
      </patternFill>
    </fill>
    <fill>
      <patternFill patternType="solid">
        <fgColor indexed="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bottom/>
      <diagonal/>
    </border>
  </borders>
  <cellStyleXfs count="2">
    <xf numFmtId="0" fontId="0" fillId="0" borderId="0"/>
    <xf numFmtId="9" fontId="12" fillId="0" borderId="0" applyFont="0" applyFill="0" applyBorder="0" applyAlignment="0" applyProtection="0"/>
  </cellStyleXfs>
  <cellXfs count="302">
    <xf numFmtId="0" fontId="0" fillId="0" borderId="0" xfId="0"/>
    <xf numFmtId="0" fontId="4" fillId="0" borderId="1" xfId="0" applyFont="1" applyBorder="1" applyAlignment="1" applyProtection="1">
      <alignment horizontal="center" vertical="center"/>
      <protection locked="0"/>
    </xf>
    <xf numFmtId="0" fontId="2" fillId="0" borderId="0" xfId="0" applyFont="1" applyProtection="1"/>
    <xf numFmtId="0" fontId="6" fillId="0" borderId="0" xfId="0" applyFont="1" applyProtection="1"/>
    <xf numFmtId="0" fontId="2" fillId="0" borderId="0" xfId="0" applyFont="1" applyAlignment="1" applyProtection="1"/>
    <xf numFmtId="0" fontId="7" fillId="0" borderId="0" xfId="0" applyFont="1" applyProtection="1"/>
    <xf numFmtId="0" fontId="4" fillId="0" borderId="0" xfId="0" applyFont="1" applyProtection="1"/>
    <xf numFmtId="0" fontId="3" fillId="0" borderId="0" xfId="0" applyFont="1" applyProtection="1"/>
    <xf numFmtId="0" fontId="4" fillId="0" borderId="0" xfId="0" applyFont="1" applyAlignment="1" applyProtection="1">
      <alignment horizontal="right" vertical="center"/>
    </xf>
    <xf numFmtId="0" fontId="4" fillId="0" borderId="0" xfId="0" applyFont="1" applyBorder="1" applyAlignment="1" applyProtection="1">
      <alignment horizontal="right" vertical="center"/>
    </xf>
    <xf numFmtId="0" fontId="3" fillId="0" borderId="0" xfId="0" applyFont="1" applyBorder="1" applyAlignment="1" applyProtection="1"/>
    <xf numFmtId="0" fontId="0" fillId="0" borderId="0" xfId="0" applyBorder="1" applyAlignment="1" applyProtection="1"/>
    <xf numFmtId="0" fontId="9" fillId="0" borderId="0" xfId="0" applyFont="1" applyBorder="1" applyAlignment="1" applyProtection="1">
      <alignment vertical="center"/>
    </xf>
    <xf numFmtId="0" fontId="4" fillId="0" borderId="0" xfId="0" applyFont="1" applyBorder="1" applyAlignment="1" applyProtection="1">
      <alignment horizontal="left" vertical="center"/>
    </xf>
    <xf numFmtId="0" fontId="1" fillId="0" borderId="0" xfId="0" applyFont="1" applyBorder="1" applyAlignment="1" applyProtection="1">
      <alignment horizontal="center"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9" fillId="0" borderId="0" xfId="0" applyFont="1" applyAlignment="1" applyProtection="1">
      <alignment vertical="center"/>
    </xf>
    <xf numFmtId="0" fontId="9" fillId="0" borderId="0" xfId="0" applyFont="1" applyProtection="1"/>
    <xf numFmtId="0" fontId="4" fillId="0" borderId="1" xfId="0" applyFont="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protection locked="0"/>
    </xf>
    <xf numFmtId="0" fontId="14" fillId="0" borderId="14"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6" fillId="3" borderId="0" xfId="0" applyFont="1" applyFill="1" applyAlignment="1">
      <alignment wrapText="1"/>
    </xf>
    <xf numFmtId="0" fontId="16" fillId="3" borderId="14" xfId="0" applyFont="1" applyFill="1" applyBorder="1" applyAlignment="1">
      <alignment wrapText="1"/>
    </xf>
    <xf numFmtId="0" fontId="14" fillId="0" borderId="15" xfId="0" applyFont="1" applyBorder="1" applyAlignment="1">
      <alignment horizontal="left" vertical="top" wrapText="1"/>
    </xf>
    <xf numFmtId="0" fontId="14" fillId="3" borderId="15" xfId="0" applyFont="1" applyFill="1" applyBorder="1" applyAlignment="1">
      <alignment horizontal="right" vertical="center" wrapText="1"/>
    </xf>
    <xf numFmtId="165" fontId="14" fillId="3" borderId="0" xfId="0" applyNumberFormat="1" applyFont="1" applyFill="1"/>
    <xf numFmtId="0" fontId="17" fillId="0" borderId="15" xfId="0" applyFont="1" applyBorder="1" applyAlignment="1" applyProtection="1">
      <alignment horizontal="center" vertical="top" wrapText="1"/>
      <protection hidden="1"/>
    </xf>
    <xf numFmtId="0" fontId="19" fillId="0" borderId="15" xfId="0" applyFont="1" applyFill="1" applyBorder="1" applyAlignment="1" applyProtection="1">
      <alignment horizontal="center" vertical="top" wrapText="1"/>
      <protection hidden="1"/>
    </xf>
    <xf numFmtId="0" fontId="20" fillId="4" borderId="12" xfId="0" applyFont="1" applyFill="1" applyBorder="1" applyAlignment="1">
      <alignment vertical="top" wrapText="1"/>
    </xf>
    <xf numFmtId="165" fontId="20" fillId="0" borderId="14" xfId="0" applyNumberFormat="1" applyFont="1" applyFill="1" applyBorder="1" applyAlignment="1">
      <alignment horizontal="center" vertical="center" textRotation="90" wrapText="1"/>
    </xf>
    <xf numFmtId="0" fontId="20" fillId="0" borderId="13" xfId="0" applyFont="1" applyBorder="1" applyAlignment="1">
      <alignment horizontal="center" vertical="top" wrapText="1"/>
    </xf>
    <xf numFmtId="165" fontId="14" fillId="5" borderId="14" xfId="0" applyNumberFormat="1" applyFont="1" applyFill="1" applyBorder="1" applyAlignment="1">
      <alignment horizontal="center" vertical="top" wrapText="1"/>
    </xf>
    <xf numFmtId="0" fontId="20" fillId="2" borderId="15" xfId="0" applyFont="1" applyFill="1" applyBorder="1" applyAlignment="1">
      <alignment horizontal="center" vertical="top" wrapText="1"/>
    </xf>
    <xf numFmtId="0" fontId="21" fillId="0" borderId="20" xfId="0" applyFont="1" applyBorder="1" applyAlignment="1">
      <alignment horizontal="center" vertical="center" wrapText="1"/>
    </xf>
    <xf numFmtId="165" fontId="23" fillId="0" borderId="20" xfId="0" applyNumberFormat="1" applyFont="1" applyFill="1" applyBorder="1" applyAlignment="1" applyProtection="1">
      <alignment horizontal="center" vertical="center" wrapText="1"/>
    </xf>
    <xf numFmtId="165" fontId="23" fillId="0" borderId="20" xfId="0" applyNumberFormat="1" applyFont="1" applyFill="1" applyBorder="1" applyAlignment="1">
      <alignment horizontal="center" vertical="center" wrapText="1"/>
    </xf>
    <xf numFmtId="0" fontId="21" fillId="0" borderId="18" xfId="0" applyFont="1" applyBorder="1" applyAlignment="1">
      <alignment horizontal="left" vertical="top" wrapText="1"/>
    </xf>
    <xf numFmtId="0" fontId="21" fillId="0" borderId="24" xfId="0" applyFont="1" applyBorder="1" applyAlignment="1">
      <alignment horizontal="center" vertical="center" wrapText="1"/>
    </xf>
    <xf numFmtId="0" fontId="21" fillId="0" borderId="22" xfId="0" applyFont="1" applyBorder="1" applyAlignment="1">
      <alignment horizontal="left" vertical="top" wrapText="1"/>
    </xf>
    <xf numFmtId="0" fontId="21" fillId="8" borderId="24" xfId="0" applyFont="1" applyFill="1" applyBorder="1" applyAlignment="1">
      <alignment horizontal="center" vertical="center" wrapText="1"/>
    </xf>
    <xf numFmtId="165" fontId="22" fillId="8" borderId="29" xfId="0" applyNumberFormat="1" applyFont="1" applyFill="1" applyBorder="1" applyAlignment="1">
      <alignment horizontal="center" vertical="center" wrapText="1"/>
    </xf>
    <xf numFmtId="165" fontId="22" fillId="7" borderId="23" xfId="0" applyNumberFormat="1" applyFont="1" applyFill="1" applyBorder="1" applyAlignment="1">
      <alignment horizontal="center" vertical="center" wrapText="1"/>
    </xf>
    <xf numFmtId="0" fontId="21" fillId="8" borderId="34" xfId="0" applyFont="1" applyFill="1" applyBorder="1" applyAlignment="1">
      <alignment horizontal="center" vertical="center" wrapText="1"/>
    </xf>
    <xf numFmtId="165" fontId="22" fillId="8" borderId="35" xfId="0" applyNumberFormat="1" applyFont="1" applyFill="1" applyBorder="1" applyAlignment="1">
      <alignment horizontal="center" vertical="center" wrapText="1"/>
    </xf>
    <xf numFmtId="0" fontId="21" fillId="0" borderId="36" xfId="0" applyFont="1" applyBorder="1" applyAlignment="1">
      <alignment horizontal="left" vertical="top" wrapText="1"/>
    </xf>
    <xf numFmtId="165" fontId="22" fillId="7" borderId="19" xfId="0" applyNumberFormat="1" applyFont="1" applyFill="1" applyBorder="1" applyAlignment="1">
      <alignment horizontal="center" vertical="center" wrapText="1"/>
    </xf>
    <xf numFmtId="165" fontId="22" fillId="7" borderId="26" xfId="0" applyNumberFormat="1" applyFont="1" applyFill="1" applyBorder="1" applyAlignment="1">
      <alignment horizontal="center" vertical="center" wrapText="1"/>
    </xf>
    <xf numFmtId="165" fontId="22" fillId="5" borderId="29" xfId="0" applyNumberFormat="1" applyFont="1" applyFill="1" applyBorder="1" applyAlignment="1">
      <alignment horizontal="center" vertical="center" wrapText="1"/>
    </xf>
    <xf numFmtId="165" fontId="22" fillId="7" borderId="29" xfId="0" applyNumberFormat="1" applyFont="1" applyFill="1" applyBorder="1" applyAlignment="1">
      <alignment horizontal="center" vertical="center" wrapText="1"/>
    </xf>
    <xf numFmtId="165" fontId="23" fillId="0" borderId="24" xfId="0" applyNumberFormat="1" applyFont="1" applyFill="1" applyBorder="1" applyAlignment="1">
      <alignment horizontal="center" vertical="center" wrapText="1"/>
    </xf>
    <xf numFmtId="165" fontId="22" fillId="7" borderId="35" xfId="0" applyNumberFormat="1" applyFont="1" applyFill="1" applyBorder="1" applyAlignment="1">
      <alignment horizontal="center" vertical="center" wrapText="1"/>
    </xf>
    <xf numFmtId="165" fontId="23" fillId="0" borderId="34" xfId="0" applyNumberFormat="1" applyFont="1" applyFill="1" applyBorder="1" applyAlignment="1">
      <alignment horizontal="center" vertical="center" wrapText="1"/>
    </xf>
    <xf numFmtId="0" fontId="25" fillId="0" borderId="0" xfId="0" applyFont="1" applyAlignment="1">
      <alignment horizontal="left"/>
    </xf>
    <xf numFmtId="0" fontId="25" fillId="0" borderId="0" xfId="0" applyFont="1"/>
    <xf numFmtId="0" fontId="26" fillId="2" borderId="14" xfId="0" applyFont="1" applyFill="1" applyBorder="1" applyAlignment="1">
      <alignment horizontal="right" vertical="center"/>
    </xf>
    <xf numFmtId="0" fontId="26" fillId="2" borderId="13" xfId="0" applyFont="1" applyFill="1" applyBorder="1" applyAlignment="1">
      <alignment horizontal="right" vertical="center"/>
    </xf>
    <xf numFmtId="0" fontId="26" fillId="0" borderId="13" xfId="0" applyFont="1" applyBorder="1" applyAlignment="1">
      <alignment horizontal="center"/>
    </xf>
    <xf numFmtId="165" fontId="26" fillId="2" borderId="14" xfId="0" applyNumberFormat="1" applyFont="1" applyFill="1" applyBorder="1" applyAlignment="1">
      <alignment horizontal="center" vertical="center"/>
    </xf>
    <xf numFmtId="165" fontId="26" fillId="0" borderId="12" xfId="0" applyNumberFormat="1" applyFont="1" applyFill="1" applyBorder="1" applyAlignment="1">
      <alignment horizontal="center" vertical="center"/>
    </xf>
    <xf numFmtId="0" fontId="26" fillId="0" borderId="0" xfId="0" applyFont="1" applyFill="1" applyBorder="1" applyAlignment="1">
      <alignment horizontal="right" vertical="center"/>
    </xf>
    <xf numFmtId="0" fontId="26" fillId="0" borderId="0" xfId="0" applyFont="1" applyFill="1" applyBorder="1" applyAlignment="1">
      <alignment horizontal="center"/>
    </xf>
    <xf numFmtId="165" fontId="26" fillId="0" borderId="0" xfId="0" applyNumberFormat="1" applyFont="1" applyFill="1" applyBorder="1" applyAlignment="1">
      <alignment horizontal="center" vertical="center"/>
    </xf>
    <xf numFmtId="0" fontId="20" fillId="9" borderId="12" xfId="0" applyFont="1" applyFill="1" applyBorder="1" applyAlignment="1">
      <alignment vertical="top" wrapText="1"/>
    </xf>
    <xf numFmtId="165" fontId="27" fillId="0" borderId="14" xfId="0" applyNumberFormat="1" applyFont="1" applyFill="1" applyBorder="1" applyAlignment="1">
      <alignment horizontal="center" vertical="center" textRotation="90" wrapText="1"/>
    </xf>
    <xf numFmtId="0" fontId="20" fillId="0" borderId="15" xfId="0" applyFont="1" applyBorder="1" applyAlignment="1">
      <alignment horizontal="center" vertical="top" wrapText="1"/>
    </xf>
    <xf numFmtId="0" fontId="0" fillId="0" borderId="5" xfId="0" applyBorder="1" applyAlignment="1">
      <alignment horizontal="center" vertical="center"/>
    </xf>
    <xf numFmtId="0" fontId="0" fillId="0" borderId="40" xfId="0" applyBorder="1"/>
    <xf numFmtId="0" fontId="0" fillId="0" borderId="24" xfId="0" applyBorder="1" applyAlignment="1">
      <alignment horizontal="center" vertical="center"/>
    </xf>
    <xf numFmtId="0" fontId="0" fillId="0" borderId="22" xfId="0" applyBorder="1"/>
    <xf numFmtId="0" fontId="0" fillId="8" borderId="3" xfId="0" applyFill="1" applyBorder="1" applyAlignment="1">
      <alignment horizontal="center" vertical="center"/>
    </xf>
    <xf numFmtId="165" fontId="22" fillId="8" borderId="41" xfId="0" applyNumberFormat="1" applyFont="1" applyFill="1" applyBorder="1" applyAlignment="1">
      <alignment horizontal="center" vertical="center"/>
    </xf>
    <xf numFmtId="165" fontId="23" fillId="0" borderId="29" xfId="0" applyNumberFormat="1" applyFont="1" applyFill="1" applyBorder="1" applyAlignment="1">
      <alignment horizontal="center" vertical="center"/>
    </xf>
    <xf numFmtId="0" fontId="0" fillId="8" borderId="42" xfId="0" applyFill="1" applyBorder="1" applyAlignment="1">
      <alignment horizontal="center" vertical="center"/>
    </xf>
    <xf numFmtId="165" fontId="22" fillId="8" borderId="43" xfId="0" applyNumberFormat="1" applyFont="1" applyFill="1" applyBorder="1" applyAlignment="1">
      <alignment horizontal="center" vertical="center"/>
    </xf>
    <xf numFmtId="165" fontId="23" fillId="0" borderId="35" xfId="0" applyNumberFormat="1" applyFont="1" applyFill="1" applyBorder="1" applyAlignment="1">
      <alignment horizontal="center" vertical="center"/>
    </xf>
    <xf numFmtId="0" fontId="0" fillId="0" borderId="36" xfId="0" applyBorder="1"/>
    <xf numFmtId="0" fontId="0" fillId="0" borderId="0" xfId="0" applyAlignment="1">
      <alignment horizontal="left"/>
    </xf>
    <xf numFmtId="0" fontId="26" fillId="11" borderId="23" xfId="0" applyFont="1" applyFill="1" applyBorder="1" applyAlignment="1">
      <alignment horizontal="right" vertical="center"/>
    </xf>
    <xf numFmtId="0" fontId="26" fillId="11" borderId="11" xfId="0" applyFont="1" applyFill="1" applyBorder="1" applyAlignment="1">
      <alignment horizontal="right" vertical="center"/>
    </xf>
    <xf numFmtId="0" fontId="26" fillId="0" borderId="11" xfId="0" applyFont="1" applyBorder="1" applyAlignment="1">
      <alignment horizontal="center"/>
    </xf>
    <xf numFmtId="165" fontId="26" fillId="11" borderId="23" xfId="0" applyNumberFormat="1" applyFont="1" applyFill="1" applyBorder="1" applyAlignment="1">
      <alignment horizontal="center" vertical="center"/>
    </xf>
    <xf numFmtId="165" fontId="26" fillId="0" borderId="33" xfId="0" applyNumberFormat="1" applyFont="1" applyFill="1" applyBorder="1" applyAlignment="1">
      <alignment horizontal="center" vertical="center"/>
    </xf>
    <xf numFmtId="165" fontId="26" fillId="11" borderId="11" xfId="0" applyNumberFormat="1" applyFont="1" applyFill="1" applyBorder="1" applyAlignment="1">
      <alignment horizontal="center" vertical="center"/>
    </xf>
    <xf numFmtId="0" fontId="0" fillId="0" borderId="0" xfId="0" applyAlignment="1">
      <alignment horizontal="center"/>
    </xf>
    <xf numFmtId="165" fontId="0" fillId="0" borderId="0" xfId="0" applyNumberFormat="1"/>
    <xf numFmtId="165" fontId="28" fillId="0" borderId="0" xfId="0" applyNumberFormat="1" applyFont="1" applyFill="1"/>
    <xf numFmtId="0" fontId="29" fillId="12" borderId="13" xfId="0" applyFont="1" applyFill="1" applyBorder="1" applyAlignment="1">
      <alignment horizontal="right" vertical="center"/>
    </xf>
    <xf numFmtId="0" fontId="26" fillId="0" borderId="13" xfId="0" applyFont="1" applyBorder="1" applyAlignment="1">
      <alignment horizontal="center" vertical="center"/>
    </xf>
    <xf numFmtId="165" fontId="29" fillId="12" borderId="14" xfId="0" applyNumberFormat="1" applyFont="1" applyFill="1" applyBorder="1" applyAlignment="1">
      <alignment horizontal="center" vertical="center"/>
    </xf>
    <xf numFmtId="165" fontId="29" fillId="12" borderId="15" xfId="0" applyNumberFormat="1" applyFont="1" applyFill="1" applyBorder="1" applyAlignment="1">
      <alignment horizontal="center" vertical="center"/>
    </xf>
    <xf numFmtId="165" fontId="20" fillId="5" borderId="14" xfId="0" applyNumberFormat="1" applyFont="1" applyFill="1" applyBorder="1" applyAlignment="1">
      <alignment horizontal="center" vertical="top" wrapText="1"/>
    </xf>
    <xf numFmtId="0" fontId="20" fillId="0" borderId="14" xfId="0" applyFont="1" applyBorder="1" applyAlignment="1">
      <alignment horizontal="center" vertical="top" wrapText="1"/>
    </xf>
    <xf numFmtId="0" fontId="0" fillId="0" borderId="5" xfId="0" applyBorder="1" applyAlignment="1">
      <alignment horizontal="center"/>
    </xf>
    <xf numFmtId="165" fontId="18" fillId="5" borderId="26" xfId="0" applyNumberFormat="1" applyFont="1" applyFill="1" applyBorder="1" applyAlignment="1">
      <alignment horizontal="center" vertical="center" wrapText="1"/>
    </xf>
    <xf numFmtId="0" fontId="0" fillId="0" borderId="25" xfId="0" applyBorder="1"/>
    <xf numFmtId="0" fontId="0" fillId="0" borderId="24" xfId="0" applyBorder="1" applyAlignment="1">
      <alignment horizontal="center"/>
    </xf>
    <xf numFmtId="0" fontId="0" fillId="0" borderId="29" xfId="0" applyBorder="1"/>
    <xf numFmtId="0" fontId="0" fillId="0" borderId="34" xfId="0" applyBorder="1" applyAlignment="1">
      <alignment horizontal="center"/>
    </xf>
    <xf numFmtId="165" fontId="18" fillId="5" borderId="23" xfId="0" applyNumberFormat="1" applyFont="1" applyFill="1" applyBorder="1" applyAlignment="1">
      <alignment horizontal="center" vertical="center" wrapText="1"/>
    </xf>
    <xf numFmtId="0" fontId="0" fillId="0" borderId="35" xfId="0" applyBorder="1"/>
    <xf numFmtId="0" fontId="26" fillId="3" borderId="44" xfId="0" applyFont="1" applyFill="1" applyBorder="1" applyAlignment="1">
      <alignment horizontal="left"/>
    </xf>
    <xf numFmtId="0" fontId="26" fillId="3" borderId="45" xfId="0" applyFont="1" applyFill="1" applyBorder="1"/>
    <xf numFmtId="0" fontId="29" fillId="0" borderId="0" xfId="0" applyFont="1" applyAlignment="1">
      <alignment horizontal="right" vertical="center"/>
    </xf>
    <xf numFmtId="165" fontId="29" fillId="5" borderId="45" xfId="0" applyNumberFormat="1" applyFont="1" applyFill="1" applyBorder="1" applyAlignment="1">
      <alignment horizontal="center" vertical="center"/>
    </xf>
    <xf numFmtId="165" fontId="29" fillId="0" borderId="0" xfId="0" applyNumberFormat="1" applyFont="1" applyFill="1" applyBorder="1" applyAlignment="1">
      <alignment horizontal="center" vertical="center"/>
    </xf>
    <xf numFmtId="0" fontId="26" fillId="2" borderId="12" xfId="0" applyFont="1" applyFill="1" applyBorder="1" applyAlignment="1">
      <alignment horizontal="center"/>
    </xf>
    <xf numFmtId="0" fontId="26" fillId="2" borderId="13" xfId="0" applyFont="1" applyFill="1" applyBorder="1" applyAlignment="1">
      <alignment horizontal="center"/>
    </xf>
    <xf numFmtId="0" fontId="26" fillId="2" borderId="15" xfId="0" applyFont="1" applyFill="1" applyBorder="1" applyAlignment="1">
      <alignment horizontal="center"/>
    </xf>
    <xf numFmtId="0" fontId="0" fillId="0" borderId="30" xfId="0" applyBorder="1" applyAlignment="1">
      <alignment horizontal="center"/>
    </xf>
    <xf numFmtId="0" fontId="0" fillId="0" borderId="0" xfId="0" applyBorder="1" applyAlignment="1">
      <alignment horizontal="center"/>
    </xf>
    <xf numFmtId="0" fontId="25" fillId="7" borderId="37" xfId="0" applyFont="1" applyFill="1" applyBorder="1" applyAlignment="1"/>
    <xf numFmtId="0" fontId="25" fillId="7" borderId="38" xfId="0" applyFont="1" applyFill="1" applyBorder="1" applyAlignment="1"/>
    <xf numFmtId="0" fontId="0" fillId="7" borderId="38" xfId="0" applyFill="1" applyBorder="1" applyAlignment="1"/>
    <xf numFmtId="0" fontId="0" fillId="7" borderId="39" xfId="0" applyFill="1" applyBorder="1" applyAlignment="1"/>
    <xf numFmtId="0" fontId="25" fillId="7" borderId="30" xfId="0" applyFont="1" applyFill="1" applyBorder="1" applyAlignment="1"/>
    <xf numFmtId="0" fontId="25" fillId="7" borderId="0" xfId="0" applyFont="1" applyFill="1" applyBorder="1" applyAlignment="1"/>
    <xf numFmtId="0" fontId="0" fillId="7" borderId="0" xfId="0" applyFill="1" applyBorder="1" applyAlignment="1"/>
    <xf numFmtId="0" fontId="0" fillId="7" borderId="31" xfId="0" applyFill="1" applyBorder="1" applyAlignment="1"/>
    <xf numFmtId="0" fontId="25" fillId="7" borderId="0" xfId="0" applyFont="1" applyFill="1" applyBorder="1" applyAlignment="1">
      <alignment horizontal="center"/>
    </xf>
    <xf numFmtId="165" fontId="25" fillId="7" borderId="0" xfId="0" applyNumberFormat="1" applyFont="1" applyFill="1" applyBorder="1"/>
    <xf numFmtId="0" fontId="25" fillId="7" borderId="0" xfId="0" applyFont="1" applyFill="1" applyBorder="1"/>
    <xf numFmtId="0" fontId="25" fillId="7" borderId="5" xfId="0" applyFont="1" applyFill="1" applyBorder="1" applyAlignment="1"/>
    <xf numFmtId="165" fontId="0" fillId="7" borderId="0" xfId="0" applyNumberFormat="1" applyFill="1"/>
    <xf numFmtId="0" fontId="25" fillId="7" borderId="7" xfId="0" applyFont="1" applyFill="1" applyBorder="1" applyAlignment="1"/>
    <xf numFmtId="0" fontId="0" fillId="7" borderId="7" xfId="0" applyFill="1" applyBorder="1" applyAlignment="1"/>
    <xf numFmtId="0" fontId="0" fillId="7" borderId="31" xfId="0" applyFill="1" applyBorder="1"/>
    <xf numFmtId="0" fontId="0" fillId="7" borderId="33" xfId="0" applyFill="1" applyBorder="1"/>
    <xf numFmtId="0" fontId="0" fillId="7" borderId="11" xfId="0" applyFill="1" applyBorder="1"/>
    <xf numFmtId="0" fontId="0" fillId="7" borderId="11" xfId="0" applyFill="1" applyBorder="1" applyAlignment="1">
      <alignment horizontal="center"/>
    </xf>
    <xf numFmtId="165" fontId="0" fillId="7" borderId="11" xfId="0" applyNumberFormat="1" applyFill="1" applyBorder="1"/>
    <xf numFmtId="0" fontId="28" fillId="7" borderId="11" xfId="0" applyFont="1" applyFill="1" applyBorder="1"/>
    <xf numFmtId="0" fontId="0" fillId="7" borderId="16" xfId="0" applyFill="1" applyBorder="1"/>
    <xf numFmtId="0" fontId="0" fillId="13" borderId="6" xfId="0" applyFill="1" applyBorder="1"/>
    <xf numFmtId="0" fontId="0" fillId="13" borderId="7" xfId="0" applyFill="1" applyBorder="1"/>
    <xf numFmtId="166" fontId="0" fillId="13" borderId="7" xfId="0" applyNumberFormat="1" applyFill="1" applyBorder="1"/>
    <xf numFmtId="0" fontId="0" fillId="13" borderId="8" xfId="0" applyFill="1" applyBorder="1"/>
    <xf numFmtId="166" fontId="0" fillId="11" borderId="7" xfId="0" applyNumberFormat="1" applyFill="1" applyBorder="1"/>
    <xf numFmtId="0" fontId="0" fillId="11" borderId="7" xfId="0" applyFill="1" applyBorder="1"/>
    <xf numFmtId="0" fontId="0" fillId="11" borderId="8" xfId="0" applyFill="1" applyBorder="1"/>
    <xf numFmtId="0" fontId="0" fillId="13" borderId="47" xfId="0" applyFill="1" applyBorder="1"/>
    <xf numFmtId="0" fontId="0" fillId="13" borderId="0" xfId="0" applyFill="1" applyBorder="1"/>
    <xf numFmtId="166" fontId="0" fillId="13" borderId="0" xfId="0" applyNumberFormat="1" applyFill="1" applyBorder="1"/>
    <xf numFmtId="0" fontId="0" fillId="13" borderId="4" xfId="0" applyFill="1" applyBorder="1"/>
    <xf numFmtId="166" fontId="30" fillId="11" borderId="0" xfId="0" applyNumberFormat="1" applyFont="1" applyFill="1" applyBorder="1" applyAlignment="1">
      <alignment vertical="center"/>
    </xf>
    <xf numFmtId="0" fontId="0" fillId="0" borderId="14" xfId="0" applyFill="1" applyBorder="1"/>
    <xf numFmtId="0" fontId="0" fillId="11" borderId="4" xfId="0" applyFill="1" applyBorder="1"/>
    <xf numFmtId="0" fontId="0" fillId="11" borderId="0" xfId="0" applyFill="1" applyBorder="1"/>
    <xf numFmtId="0" fontId="0" fillId="13" borderId="47" xfId="0" applyFill="1" applyBorder="1" applyAlignment="1">
      <alignment vertical="center"/>
    </xf>
    <xf numFmtId="0" fontId="31" fillId="13" borderId="0" xfId="0" applyFont="1" applyFill="1" applyBorder="1" applyAlignment="1">
      <alignment vertical="center"/>
    </xf>
    <xf numFmtId="0" fontId="31" fillId="13" borderId="4" xfId="0" applyFont="1" applyFill="1" applyBorder="1" applyAlignment="1">
      <alignment vertical="center"/>
    </xf>
    <xf numFmtId="0" fontId="0" fillId="0" borderId="14" xfId="0" applyFill="1" applyBorder="1" applyAlignment="1">
      <alignment vertical="center"/>
    </xf>
    <xf numFmtId="0" fontId="0" fillId="11" borderId="4" xfId="0" applyFill="1" applyBorder="1" applyAlignment="1">
      <alignment vertical="center"/>
    </xf>
    <xf numFmtId="0" fontId="0" fillId="11" borderId="0" xfId="0" applyFill="1" applyBorder="1" applyAlignment="1">
      <alignment vertical="center"/>
    </xf>
    <xf numFmtId="0" fontId="0" fillId="13" borderId="9" xfId="0" applyFill="1" applyBorder="1" applyAlignment="1">
      <alignment vertical="center"/>
    </xf>
    <xf numFmtId="0" fontId="31" fillId="13" borderId="5" xfId="0" applyFont="1" applyFill="1" applyBorder="1" applyAlignment="1">
      <alignment vertical="center"/>
    </xf>
    <xf numFmtId="0" fontId="31" fillId="13" borderId="10" xfId="0" applyFont="1" applyFill="1" applyBorder="1" applyAlignment="1">
      <alignment vertical="center"/>
    </xf>
    <xf numFmtId="166" fontId="0" fillId="0" borderId="14" xfId="0" applyNumberFormat="1" applyFill="1" applyBorder="1" applyAlignment="1">
      <alignment vertical="center"/>
    </xf>
    <xf numFmtId="0" fontId="0" fillId="11" borderId="47" xfId="0" applyFill="1" applyBorder="1" applyAlignment="1">
      <alignment vertical="center"/>
    </xf>
    <xf numFmtId="0" fontId="31" fillId="11" borderId="0" xfId="0" applyFont="1" applyFill="1" applyBorder="1" applyAlignment="1">
      <alignment vertical="center"/>
    </xf>
    <xf numFmtId="0" fontId="30" fillId="11" borderId="0" xfId="0" applyFont="1" applyFill="1" applyBorder="1" applyAlignment="1">
      <alignment vertical="center"/>
    </xf>
    <xf numFmtId="10" fontId="0" fillId="0" borderId="14" xfId="1" applyNumberFormat="1" applyFont="1" applyFill="1" applyBorder="1" applyAlignment="1" applyProtection="1">
      <alignment vertical="center"/>
      <protection hidden="1"/>
    </xf>
    <xf numFmtId="166" fontId="0" fillId="14" borderId="14" xfId="0" applyNumberFormat="1" applyFill="1" applyBorder="1" applyAlignment="1">
      <alignment vertical="center"/>
    </xf>
    <xf numFmtId="0" fontId="0" fillId="11" borderId="47" xfId="0" applyFill="1" applyBorder="1"/>
    <xf numFmtId="166" fontId="0" fillId="11" borderId="0" xfId="0" applyNumberFormat="1" applyFill="1" applyBorder="1"/>
    <xf numFmtId="0" fontId="33" fillId="13" borderId="1" xfId="0" applyFont="1" applyFill="1" applyBorder="1"/>
    <xf numFmtId="166" fontId="33" fillId="13" borderId="1" xfId="0" applyNumberFormat="1" applyFont="1" applyFill="1" applyBorder="1"/>
    <xf numFmtId="0" fontId="0" fillId="14" borderId="1" xfId="0" applyFill="1" applyBorder="1"/>
    <xf numFmtId="166" fontId="0" fillId="14" borderId="1" xfId="0" applyNumberFormat="1" applyFill="1" applyBorder="1"/>
    <xf numFmtId="4" fontId="0" fillId="14" borderId="1" xfId="0" applyNumberFormat="1" applyFill="1" applyBorder="1"/>
    <xf numFmtId="0" fontId="0" fillId="11" borderId="9" xfId="0" applyFill="1" applyBorder="1"/>
    <xf numFmtId="0" fontId="0" fillId="11" borderId="5" xfId="0" applyFill="1" applyBorder="1"/>
    <xf numFmtId="166" fontId="0" fillId="11" borderId="5" xfId="0" applyNumberFormat="1" applyFill="1" applyBorder="1"/>
    <xf numFmtId="0" fontId="0" fillId="11" borderId="10" xfId="0" applyFill="1" applyBorder="1"/>
    <xf numFmtId="0" fontId="4" fillId="0" borderId="0" xfId="0" applyFont="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0" xfId="0" applyFont="1" applyAlignment="1" applyProtection="1">
      <alignment horizontal="center" vertical="center"/>
    </xf>
    <xf numFmtId="0" fontId="4" fillId="0" borderId="4" xfId="0" applyFont="1" applyBorder="1" applyAlignment="1" applyProtection="1">
      <alignment horizontal="center" vertical="center"/>
    </xf>
    <xf numFmtId="0" fontId="2" fillId="0" borderId="5" xfId="0" applyFont="1" applyBorder="1" applyAlignment="1" applyProtection="1">
      <alignment horizontal="center"/>
    </xf>
    <xf numFmtId="0" fontId="4" fillId="0" borderId="1" xfId="0" applyFont="1" applyBorder="1" applyAlignment="1" applyProtection="1">
      <alignment horizontal="left" vertical="center"/>
    </xf>
    <xf numFmtId="164" fontId="4" fillId="0" borderId="1" xfId="0" applyNumberFormat="1" applyFont="1" applyBorder="1" applyAlignment="1" applyProtection="1">
      <alignment horizontal="center" vertical="center"/>
      <protection locked="0"/>
    </xf>
    <xf numFmtId="0" fontId="3" fillId="0" borderId="0" xfId="0" applyFont="1" applyAlignment="1" applyProtection="1">
      <alignment horizont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0" xfId="0" applyFont="1" applyAlignment="1" applyProtection="1">
      <alignment horizontal="right" vertical="center" wrapText="1"/>
    </xf>
    <xf numFmtId="0" fontId="4" fillId="0" borderId="4" xfId="0" applyFont="1" applyBorder="1" applyAlignment="1" applyProtection="1">
      <alignment horizontal="right" vertical="center" wrapText="1"/>
    </xf>
    <xf numFmtId="0" fontId="4" fillId="0" borderId="0" xfId="0" applyFont="1" applyAlignment="1" applyProtection="1">
      <alignment horizontal="right" vertical="center"/>
    </xf>
    <xf numFmtId="0" fontId="4" fillId="0" borderId="4" xfId="0" applyFont="1" applyBorder="1" applyAlignment="1" applyProtection="1">
      <alignment horizontal="right" vertical="center"/>
    </xf>
    <xf numFmtId="0" fontId="5" fillId="0" borderId="0" xfId="0" applyFont="1" applyAlignment="1" applyProtection="1">
      <alignment horizontal="left" wrapText="1"/>
    </xf>
    <xf numFmtId="0" fontId="11" fillId="0" borderId="0" xfId="0" applyFont="1" applyAlignment="1" applyProtection="1">
      <alignment horizontal="left"/>
    </xf>
    <xf numFmtId="0" fontId="4" fillId="0" borderId="1"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8" fillId="0" borderId="0" xfId="0" applyFont="1" applyBorder="1" applyAlignment="1" applyProtection="1">
      <alignment horizontal="left" vertical="top" wrapText="1"/>
    </xf>
    <xf numFmtId="0" fontId="8" fillId="0" borderId="5" xfId="0" applyFont="1" applyBorder="1" applyAlignment="1" applyProtection="1">
      <alignment horizontal="left" vertical="top" wrapText="1"/>
    </xf>
    <xf numFmtId="0" fontId="10" fillId="0" borderId="0" xfId="0" applyFont="1" applyAlignment="1" applyProtection="1">
      <alignment horizontal="center" vertical="center"/>
    </xf>
    <xf numFmtId="0" fontId="3" fillId="0" borderId="0" xfId="0" applyFont="1" applyAlignment="1" applyProtection="1">
      <alignment horizontal="left" vertical="center" wrapText="1"/>
    </xf>
    <xf numFmtId="0" fontId="11" fillId="0" borderId="0" xfId="0" applyFont="1" applyAlignment="1" applyProtection="1"/>
    <xf numFmtId="0" fontId="25" fillId="7" borderId="46" xfId="0" applyFont="1" applyFill="1" applyBorder="1" applyAlignment="1"/>
    <xf numFmtId="0" fontId="0" fillId="0" borderId="5" xfId="0" applyBorder="1" applyAlignment="1"/>
    <xf numFmtId="0" fontId="25" fillId="7" borderId="5" xfId="0" applyFont="1" applyFill="1" applyBorder="1" applyAlignment="1"/>
    <xf numFmtId="0" fontId="0" fillId="0" borderId="40" xfId="0" applyBorder="1" applyAlignment="1"/>
    <xf numFmtId="0" fontId="25" fillId="7" borderId="30" xfId="0" applyFont="1" applyFill="1" applyBorder="1" applyAlignment="1"/>
    <xf numFmtId="0" fontId="0" fillId="7" borderId="0" xfId="0" applyFill="1" applyBorder="1" applyAlignment="1"/>
    <xf numFmtId="0" fontId="0" fillId="0" borderId="0" xfId="0" applyAlignment="1"/>
    <xf numFmtId="0" fontId="20" fillId="6" borderId="37" xfId="0" applyFont="1" applyFill="1" applyBorder="1" applyAlignment="1">
      <alignment horizontal="left" vertical="top" wrapText="1"/>
    </xf>
    <xf numFmtId="0" fontId="20" fillId="6" borderId="30" xfId="0" applyFont="1" applyFill="1" applyBorder="1" applyAlignment="1">
      <alignment horizontal="left" vertical="top" wrapText="1"/>
    </xf>
    <xf numFmtId="0" fontId="20" fillId="6" borderId="33" xfId="0" applyFont="1" applyFill="1" applyBorder="1" applyAlignment="1">
      <alignment horizontal="left" vertical="top" wrapText="1"/>
    </xf>
    <xf numFmtId="0" fontId="20" fillId="9" borderId="12" xfId="0" applyFont="1" applyFill="1" applyBorder="1" applyAlignment="1">
      <alignment horizontal="center" vertical="top" wrapText="1"/>
    </xf>
    <xf numFmtId="0" fontId="20" fillId="9" borderId="13" xfId="0" applyFont="1" applyFill="1" applyBorder="1" applyAlignment="1">
      <alignment horizontal="center" vertical="top" wrapText="1"/>
    </xf>
    <xf numFmtId="0" fontId="0" fillId="0" borderId="17" xfId="0" applyBorder="1" applyAlignment="1">
      <alignment horizontal="center"/>
    </xf>
    <xf numFmtId="0" fontId="0" fillId="0" borderId="20" xfId="0" applyBorder="1" applyAlignment="1">
      <alignment horizontal="center"/>
    </xf>
    <xf numFmtId="165" fontId="18" fillId="5" borderId="19" xfId="0" applyNumberFormat="1" applyFont="1" applyFill="1" applyBorder="1" applyAlignment="1">
      <alignment horizontal="center" vertical="center" wrapText="1"/>
    </xf>
    <xf numFmtId="165" fontId="18" fillId="5" borderId="26" xfId="0" applyNumberFormat="1" applyFont="1" applyFill="1" applyBorder="1" applyAlignment="1">
      <alignment horizontal="center" vertical="center" wrapText="1"/>
    </xf>
    <xf numFmtId="165" fontId="18" fillId="5" borderId="23" xfId="0" applyNumberFormat="1" applyFont="1" applyFill="1" applyBorder="1" applyAlignment="1">
      <alignment horizontal="center" vertical="center" wrapText="1"/>
    </xf>
    <xf numFmtId="0" fontId="0" fillId="0" borderId="21" xfId="0" applyBorder="1" applyAlignment="1">
      <alignment horizontal="center"/>
    </xf>
    <xf numFmtId="0" fontId="0" fillId="0" borderId="24" xfId="0" applyBorder="1" applyAlignment="1">
      <alignment horizontal="center"/>
    </xf>
    <xf numFmtId="0" fontId="0" fillId="0" borderId="32" xfId="0" applyBorder="1" applyAlignment="1">
      <alignment horizontal="center"/>
    </xf>
    <xf numFmtId="0" fontId="0" fillId="0" borderId="34" xfId="0" applyBorder="1" applyAlignment="1">
      <alignment horizontal="center"/>
    </xf>
    <xf numFmtId="0" fontId="21" fillId="0" borderId="21" xfId="0" applyFont="1" applyBorder="1" applyAlignment="1">
      <alignment horizontal="left" vertical="top" wrapText="1"/>
    </xf>
    <xf numFmtId="0" fontId="21" fillId="0" borderId="22" xfId="0" applyFont="1" applyBorder="1" applyAlignment="1">
      <alignment horizontal="left" vertical="top" wrapText="1"/>
    </xf>
    <xf numFmtId="0" fontId="24" fillId="0" borderId="27" xfId="0" applyFont="1" applyBorder="1" applyAlignment="1">
      <alignment horizontal="left" vertical="top" wrapText="1"/>
    </xf>
    <xf numFmtId="0" fontId="24" fillId="0" borderId="28" xfId="0" applyFont="1" applyBorder="1" applyAlignment="1">
      <alignment horizontal="left" vertical="top" wrapText="1"/>
    </xf>
    <xf numFmtId="0" fontId="0" fillId="0" borderId="33" xfId="0" applyBorder="1" applyAlignment="1">
      <alignment horizontal="left" vertical="top" wrapText="1"/>
    </xf>
    <xf numFmtId="0" fontId="0" fillId="0" borderId="16" xfId="0" applyBorder="1" applyAlignment="1">
      <alignment horizontal="left" vertical="top" wrapText="1"/>
    </xf>
    <xf numFmtId="165" fontId="22" fillId="7" borderId="19" xfId="0" applyNumberFormat="1" applyFont="1" applyFill="1" applyBorder="1" applyAlignment="1">
      <alignment horizontal="center" vertical="center" wrapText="1"/>
    </xf>
    <xf numFmtId="165" fontId="22" fillId="7" borderId="23" xfId="0" applyNumberFormat="1" applyFont="1" applyFill="1" applyBorder="1" applyAlignment="1">
      <alignment horizontal="center" vertical="center" wrapText="1"/>
    </xf>
    <xf numFmtId="0" fontId="29" fillId="12" borderId="12" xfId="0" applyFont="1" applyFill="1" applyBorder="1" applyAlignment="1">
      <alignment horizontal="right" vertical="center"/>
    </xf>
    <xf numFmtId="0" fontId="29" fillId="12" borderId="15" xfId="0" applyFont="1" applyFill="1" applyBorder="1" applyAlignment="1">
      <alignment horizontal="right" vertical="center"/>
    </xf>
    <xf numFmtId="0" fontId="14" fillId="0" borderId="12"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20" fillId="9" borderId="12" xfId="0" applyFont="1" applyFill="1" applyBorder="1" applyAlignment="1">
      <alignment horizontal="left" vertical="top" wrapText="1"/>
    </xf>
    <xf numFmtId="0" fontId="20" fillId="9" borderId="15" xfId="0" applyFont="1" applyFill="1" applyBorder="1" applyAlignment="1">
      <alignment horizontal="left" vertical="top" wrapText="1"/>
    </xf>
    <xf numFmtId="0" fontId="20" fillId="10" borderId="19" xfId="0" applyFont="1" applyFill="1" applyBorder="1" applyAlignment="1">
      <alignment horizontal="center" vertical="top" wrapText="1"/>
    </xf>
    <xf numFmtId="0" fontId="20" fillId="10" borderId="26" xfId="0" applyFont="1" applyFill="1" applyBorder="1" applyAlignment="1">
      <alignment horizontal="center" vertical="top" wrapText="1"/>
    </xf>
    <xf numFmtId="0" fontId="20" fillId="10" borderId="23" xfId="0" applyFont="1" applyFill="1" applyBorder="1" applyAlignment="1">
      <alignment horizontal="center" vertical="top" wrapText="1"/>
    </xf>
    <xf numFmtId="0" fontId="21" fillId="0" borderId="17" xfId="0" applyFont="1" applyBorder="1" applyAlignment="1">
      <alignment horizontal="left" vertical="top" wrapText="1"/>
    </xf>
    <xf numFmtId="0" fontId="21" fillId="0" borderId="18" xfId="0" applyFont="1" applyBorder="1" applyAlignment="1">
      <alignment horizontal="left" vertical="top" wrapText="1"/>
    </xf>
    <xf numFmtId="165" fontId="22" fillId="7" borderId="19" xfId="0" applyNumberFormat="1" applyFont="1" applyFill="1" applyBorder="1" applyAlignment="1">
      <alignment horizontal="center" vertical="center"/>
    </xf>
    <xf numFmtId="165" fontId="22" fillId="7" borderId="26" xfId="0" applyNumberFormat="1" applyFont="1" applyFill="1" applyBorder="1" applyAlignment="1">
      <alignment horizontal="center" vertical="center"/>
    </xf>
    <xf numFmtId="165" fontId="22" fillId="7" borderId="23" xfId="0" applyNumberFormat="1" applyFont="1" applyFill="1" applyBorder="1" applyAlignment="1">
      <alignment horizontal="center" vertical="center"/>
    </xf>
    <xf numFmtId="165" fontId="22" fillId="5" borderId="19" xfId="0" applyNumberFormat="1" applyFont="1" applyFill="1" applyBorder="1" applyAlignment="1">
      <alignment horizontal="center" vertical="center"/>
    </xf>
    <xf numFmtId="0" fontId="0" fillId="0" borderId="26" xfId="0" applyBorder="1" applyAlignment="1">
      <alignment horizontal="center" vertical="center"/>
    </xf>
    <xf numFmtId="0" fontId="0" fillId="0" borderId="23" xfId="0" applyBorder="1" applyAlignment="1">
      <alignment horizontal="center" vertical="center"/>
    </xf>
    <xf numFmtId="165" fontId="22" fillId="5" borderId="26" xfId="0" applyNumberFormat="1" applyFont="1" applyFill="1" applyBorder="1" applyAlignment="1">
      <alignment horizontal="center" vertical="center"/>
    </xf>
    <xf numFmtId="165" fontId="22" fillId="5" borderId="23" xfId="0" applyNumberFormat="1" applyFont="1" applyFill="1" applyBorder="1" applyAlignment="1">
      <alignment horizontal="center" vertical="center"/>
    </xf>
    <xf numFmtId="165" fontId="22" fillId="5" borderId="19" xfId="0" applyNumberFormat="1" applyFont="1" applyFill="1" applyBorder="1" applyAlignment="1">
      <alignment horizontal="center" vertical="center" wrapText="1"/>
    </xf>
    <xf numFmtId="165" fontId="22" fillId="5" borderId="26" xfId="0" applyNumberFormat="1" applyFont="1" applyFill="1" applyBorder="1" applyAlignment="1">
      <alignment horizontal="center" vertical="center" wrapText="1"/>
    </xf>
    <xf numFmtId="165" fontId="22" fillId="5" borderId="23" xfId="0" applyNumberFormat="1" applyFont="1" applyFill="1" applyBorder="1" applyAlignment="1">
      <alignment horizontal="center" vertical="center" wrapText="1"/>
    </xf>
    <xf numFmtId="0" fontId="25" fillId="0" borderId="37" xfId="0" applyFont="1" applyBorder="1" applyAlignment="1">
      <alignment horizontal="left"/>
    </xf>
    <xf numFmtId="0" fontId="0" fillId="0" borderId="38" xfId="0" applyBorder="1" applyAlignment="1"/>
    <xf numFmtId="0" fontId="0" fillId="0" borderId="39" xfId="0" applyBorder="1" applyAlignment="1"/>
    <xf numFmtId="0" fontId="0" fillId="0" borderId="33" xfId="0" applyBorder="1" applyAlignment="1"/>
    <xf numFmtId="0" fontId="0" fillId="0" borderId="11" xfId="0" applyBorder="1" applyAlignment="1"/>
    <xf numFmtId="0" fontId="0" fillId="0" borderId="16" xfId="0" applyBorder="1" applyAlignment="1"/>
    <xf numFmtId="0" fontId="26" fillId="0" borderId="12" xfId="0" applyFont="1" applyFill="1" applyBorder="1" applyAlignment="1">
      <alignment horizontal="center"/>
    </xf>
    <xf numFmtId="0" fontId="0" fillId="0" borderId="13" xfId="0" applyBorder="1"/>
    <xf numFmtId="0" fontId="0" fillId="0" borderId="15" xfId="0" applyBorder="1"/>
    <xf numFmtId="0" fontId="20" fillId="6" borderId="17" xfId="0" applyFont="1" applyFill="1" applyBorder="1" applyAlignment="1">
      <alignment horizontal="left" vertical="top" wrapText="1"/>
    </xf>
    <xf numFmtId="0" fontId="20" fillId="6" borderId="21" xfId="0" applyFont="1" applyFill="1" applyBorder="1" applyAlignment="1">
      <alignment horizontal="left" vertical="top" wrapText="1"/>
    </xf>
    <xf numFmtId="0" fontId="20" fillId="6" borderId="32" xfId="0" applyFont="1" applyFill="1" applyBorder="1" applyAlignment="1">
      <alignment horizontal="left" vertical="top" wrapText="1"/>
    </xf>
    <xf numFmtId="165" fontId="22" fillId="7" borderId="26" xfId="0" applyNumberFormat="1" applyFont="1" applyFill="1" applyBorder="1" applyAlignment="1">
      <alignment horizontal="center" vertical="center" wrapText="1"/>
    </xf>
    <xf numFmtId="165" fontId="22" fillId="7" borderId="25" xfId="0" applyNumberFormat="1" applyFont="1" applyFill="1" applyBorder="1" applyAlignment="1">
      <alignment horizontal="center" vertical="center" wrapText="1"/>
    </xf>
    <xf numFmtId="165" fontId="22" fillId="5" borderId="25" xfId="0" applyNumberFormat="1" applyFont="1" applyFill="1" applyBorder="1" applyAlignment="1">
      <alignment horizontal="center" vertical="center"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21" fillId="0" borderId="21" xfId="0" applyFont="1" applyBorder="1" applyAlignment="1">
      <alignment vertical="top" wrapText="1"/>
    </xf>
    <xf numFmtId="0" fontId="21" fillId="0" borderId="22" xfId="0" applyFont="1" applyBorder="1" applyAlignment="1">
      <alignment vertical="top" wrapText="1"/>
    </xf>
    <xf numFmtId="0" fontId="21" fillId="0" borderId="17" xfId="0" applyFont="1" applyBorder="1" applyAlignment="1">
      <alignment vertical="top" wrapText="1"/>
    </xf>
    <xf numFmtId="0" fontId="21" fillId="0" borderId="18" xfId="0" applyFont="1" applyBorder="1" applyAlignment="1">
      <alignment vertical="top" wrapText="1"/>
    </xf>
    <xf numFmtId="0" fontId="18" fillId="0" borderId="11"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0" fillId="0" borderId="15" xfId="0" applyBorder="1" applyAlignment="1">
      <alignment horizontal="center" vertical="center" wrapText="1"/>
    </xf>
    <xf numFmtId="0" fontId="20" fillId="4" borderId="12" xfId="0" applyFont="1" applyFill="1" applyBorder="1" applyAlignment="1">
      <alignment horizontal="left" vertical="top" wrapText="1"/>
    </xf>
    <xf numFmtId="0" fontId="20" fillId="4" borderId="15" xfId="0" applyFont="1" applyFill="1" applyBorder="1" applyAlignment="1">
      <alignment horizontal="left" vertical="top" wrapText="1"/>
    </xf>
    <xf numFmtId="0" fontId="13" fillId="0" borderId="11" xfId="0" applyFont="1" applyBorder="1" applyAlignment="1">
      <alignment horizontal="left"/>
    </xf>
    <xf numFmtId="0" fontId="13" fillId="0" borderId="11" xfId="0" applyFont="1" applyBorder="1" applyAlignment="1"/>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2" borderId="12" xfId="0" applyFont="1" applyFill="1" applyBorder="1" applyAlignment="1">
      <alignment horizontal="left" vertical="top" wrapText="1"/>
    </xf>
    <xf numFmtId="0" fontId="15" fillId="2" borderId="13" xfId="0" applyFont="1" applyFill="1" applyBorder="1" applyAlignment="1">
      <alignment horizontal="left" vertical="top" wrapText="1"/>
    </xf>
    <xf numFmtId="0" fontId="15" fillId="2" borderId="15" xfId="0" applyFont="1" applyFill="1" applyBorder="1" applyAlignment="1">
      <alignment horizontal="left" vertical="top"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4" fillId="3" borderId="12" xfId="0" applyFont="1" applyFill="1" applyBorder="1" applyAlignment="1">
      <alignment horizontal="right" vertical="center" wrapText="1"/>
    </xf>
    <xf numFmtId="0" fontId="14" fillId="3" borderId="13" xfId="0" applyFont="1" applyFill="1" applyBorder="1" applyAlignment="1">
      <alignment horizontal="right" vertical="center" wrapText="1"/>
    </xf>
    <xf numFmtId="0" fontId="14" fillId="3" borderId="15" xfId="0" applyFont="1" applyFill="1" applyBorder="1" applyAlignment="1">
      <alignment horizontal="right" vertical="center" wrapText="1"/>
    </xf>
    <xf numFmtId="0" fontId="17" fillId="0" borderId="12" xfId="0" applyFont="1" applyBorder="1" applyAlignment="1" applyProtection="1">
      <alignment horizontal="center" vertical="top" wrapText="1"/>
      <protection hidden="1"/>
    </xf>
    <xf numFmtId="0" fontId="15" fillId="0" borderId="13" xfId="0" applyFont="1" applyBorder="1" applyAlignment="1">
      <alignment horizontal="center" wrapText="1"/>
    </xf>
    <xf numFmtId="0" fontId="15" fillId="0" borderId="15" xfId="0" applyFont="1" applyBorder="1" applyAlignment="1">
      <alignment horizontal="center" wrapText="1"/>
    </xf>
    <xf numFmtId="0" fontId="15" fillId="0" borderId="13" xfId="0" applyFont="1" applyBorder="1" applyAlignment="1"/>
    <xf numFmtId="0" fontId="15" fillId="0" borderId="15" xfId="0" applyFont="1" applyBorder="1" applyAlignment="1"/>
    <xf numFmtId="166" fontId="32" fillId="11" borderId="12" xfId="0" applyNumberFormat="1" applyFont="1" applyFill="1" applyBorder="1" applyAlignment="1">
      <alignment horizontal="center" vertical="center"/>
    </xf>
    <xf numFmtId="166" fontId="32" fillId="11" borderId="15" xfId="0" applyNumberFormat="1"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19050</xdr:rowOff>
    </xdr:from>
    <xdr:to>
      <xdr:col>7</xdr:col>
      <xdr:colOff>1219200</xdr:colOff>
      <xdr:row>1</xdr:row>
      <xdr:rowOff>152400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8150" y="19050"/>
          <a:ext cx="2105025"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6</xdr:row>
          <xdr:rowOff>0</xdr:rowOff>
        </xdr:from>
        <xdr:to>
          <xdr:col>3</xdr:col>
          <xdr:colOff>342900</xdr:colOff>
          <xdr:row>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190500</xdr:rowOff>
        </xdr:from>
        <xdr:to>
          <xdr:col>3</xdr:col>
          <xdr:colOff>342900</xdr:colOff>
          <xdr:row>7</xdr:row>
          <xdr:rowOff>200025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0</xdr:rowOff>
        </xdr:from>
        <xdr:to>
          <xdr:col>3</xdr:col>
          <xdr:colOff>342900</xdr:colOff>
          <xdr:row>11</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190500</xdr:rowOff>
        </xdr:from>
        <xdr:to>
          <xdr:col>3</xdr:col>
          <xdr:colOff>342900</xdr:colOff>
          <xdr:row>11</xdr:row>
          <xdr:rowOff>200025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190500</xdr:rowOff>
        </xdr:from>
        <xdr:to>
          <xdr:col>3</xdr:col>
          <xdr:colOff>342900</xdr:colOff>
          <xdr:row>12</xdr:row>
          <xdr:rowOff>200025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190500</xdr:rowOff>
        </xdr:from>
        <xdr:to>
          <xdr:col>3</xdr:col>
          <xdr:colOff>342900</xdr:colOff>
          <xdr:row>13</xdr:row>
          <xdr:rowOff>200025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85725</xdr:rowOff>
        </xdr:from>
        <xdr:to>
          <xdr:col>3</xdr:col>
          <xdr:colOff>342900</xdr:colOff>
          <xdr:row>15</xdr:row>
          <xdr:rowOff>161925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85725</xdr:rowOff>
        </xdr:from>
        <xdr:to>
          <xdr:col>3</xdr:col>
          <xdr:colOff>342900</xdr:colOff>
          <xdr:row>16</xdr:row>
          <xdr:rowOff>85725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0</xdr:rowOff>
        </xdr:from>
        <xdr:to>
          <xdr:col>3</xdr:col>
          <xdr:colOff>342900</xdr:colOff>
          <xdr:row>20</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180975</xdr:rowOff>
        </xdr:from>
        <xdr:to>
          <xdr:col>3</xdr:col>
          <xdr:colOff>342900</xdr:colOff>
          <xdr:row>20</xdr:row>
          <xdr:rowOff>200025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0</xdr:rowOff>
        </xdr:from>
        <xdr:to>
          <xdr:col>3</xdr:col>
          <xdr:colOff>342900</xdr:colOff>
          <xdr:row>26</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190500</xdr:rowOff>
        </xdr:from>
        <xdr:to>
          <xdr:col>3</xdr:col>
          <xdr:colOff>342900</xdr:colOff>
          <xdr:row>26</xdr:row>
          <xdr:rowOff>200025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190500</xdr:rowOff>
        </xdr:from>
        <xdr:to>
          <xdr:col>3</xdr:col>
          <xdr:colOff>342900</xdr:colOff>
          <xdr:row>27</xdr:row>
          <xdr:rowOff>200025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190500</xdr:rowOff>
        </xdr:from>
        <xdr:to>
          <xdr:col>3</xdr:col>
          <xdr:colOff>342900</xdr:colOff>
          <xdr:row>28</xdr:row>
          <xdr:rowOff>200025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190500</xdr:rowOff>
        </xdr:from>
        <xdr:to>
          <xdr:col>3</xdr:col>
          <xdr:colOff>342900</xdr:colOff>
          <xdr:row>29</xdr:row>
          <xdr:rowOff>200025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190500</xdr:rowOff>
        </xdr:from>
        <xdr:to>
          <xdr:col>3</xdr:col>
          <xdr:colOff>342900</xdr:colOff>
          <xdr:row>30</xdr:row>
          <xdr:rowOff>200025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190500</xdr:rowOff>
        </xdr:from>
        <xdr:to>
          <xdr:col>3</xdr:col>
          <xdr:colOff>342900</xdr:colOff>
          <xdr:row>31</xdr:row>
          <xdr:rowOff>200025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190500</xdr:rowOff>
        </xdr:from>
        <xdr:to>
          <xdr:col>3</xdr:col>
          <xdr:colOff>342900</xdr:colOff>
          <xdr:row>32</xdr:row>
          <xdr:rowOff>200025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190500</xdr:rowOff>
        </xdr:from>
        <xdr:to>
          <xdr:col>3</xdr:col>
          <xdr:colOff>342900</xdr:colOff>
          <xdr:row>33</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47625</xdr:rowOff>
        </xdr:from>
        <xdr:to>
          <xdr:col>3</xdr:col>
          <xdr:colOff>342900</xdr:colOff>
          <xdr:row>35</xdr:row>
          <xdr:rowOff>114300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0</xdr:rowOff>
        </xdr:from>
        <xdr:to>
          <xdr:col>3</xdr:col>
          <xdr:colOff>342900</xdr:colOff>
          <xdr:row>40</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190500</xdr:rowOff>
        </xdr:from>
        <xdr:to>
          <xdr:col>3</xdr:col>
          <xdr:colOff>342900</xdr:colOff>
          <xdr:row>40</xdr:row>
          <xdr:rowOff>200025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180975</xdr:rowOff>
        </xdr:from>
        <xdr:to>
          <xdr:col>3</xdr:col>
          <xdr:colOff>342900</xdr:colOff>
          <xdr:row>41</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180975</xdr:rowOff>
        </xdr:from>
        <xdr:to>
          <xdr:col>3</xdr:col>
          <xdr:colOff>342900</xdr:colOff>
          <xdr:row>42</xdr:row>
          <xdr:rowOff>190500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190500</xdr:rowOff>
        </xdr:from>
        <xdr:to>
          <xdr:col>3</xdr:col>
          <xdr:colOff>342900</xdr:colOff>
          <xdr:row>43</xdr:row>
          <xdr:rowOff>200025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190500</xdr:rowOff>
        </xdr:from>
        <xdr:to>
          <xdr:col>3</xdr:col>
          <xdr:colOff>342900</xdr:colOff>
          <xdr:row>44</xdr:row>
          <xdr:rowOff>200025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190500</xdr:rowOff>
        </xdr:from>
        <xdr:to>
          <xdr:col>3</xdr:col>
          <xdr:colOff>342900</xdr:colOff>
          <xdr:row>45</xdr:row>
          <xdr:rowOff>200025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190500</xdr:rowOff>
        </xdr:from>
        <xdr:to>
          <xdr:col>3</xdr:col>
          <xdr:colOff>342900</xdr:colOff>
          <xdr:row>46</xdr:row>
          <xdr:rowOff>200025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180975</xdr:rowOff>
        </xdr:from>
        <xdr:to>
          <xdr:col>3</xdr:col>
          <xdr:colOff>342900</xdr:colOff>
          <xdr:row>47</xdr:row>
          <xdr:rowOff>190500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190500</xdr:rowOff>
        </xdr:from>
        <xdr:to>
          <xdr:col>3</xdr:col>
          <xdr:colOff>342900</xdr:colOff>
          <xdr:row>48</xdr:row>
          <xdr:rowOff>200025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xdr:row>
          <xdr:rowOff>180975</xdr:rowOff>
        </xdr:from>
        <xdr:to>
          <xdr:col>3</xdr:col>
          <xdr:colOff>342900</xdr:colOff>
          <xdr:row>49</xdr:row>
          <xdr:rowOff>190500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xdr:row>
          <xdr:rowOff>47625</xdr:rowOff>
        </xdr:from>
        <xdr:to>
          <xdr:col>3</xdr:col>
          <xdr:colOff>342900</xdr:colOff>
          <xdr:row>51</xdr:row>
          <xdr:rowOff>114300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xdr:row>
          <xdr:rowOff>314325</xdr:rowOff>
        </xdr:from>
        <xdr:to>
          <xdr:col>3</xdr:col>
          <xdr:colOff>342900</xdr:colOff>
          <xdr:row>52</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190500</xdr:rowOff>
        </xdr:from>
        <xdr:to>
          <xdr:col>3</xdr:col>
          <xdr:colOff>342900</xdr:colOff>
          <xdr:row>52</xdr:row>
          <xdr:rowOff>200025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xdr:row>
          <xdr:rowOff>190500</xdr:rowOff>
        </xdr:from>
        <xdr:to>
          <xdr:col>3</xdr:col>
          <xdr:colOff>342900</xdr:colOff>
          <xdr:row>53</xdr:row>
          <xdr:rowOff>200025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190500</xdr:rowOff>
        </xdr:from>
        <xdr:to>
          <xdr:col>3</xdr:col>
          <xdr:colOff>342900</xdr:colOff>
          <xdr:row>54</xdr:row>
          <xdr:rowOff>200025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190500</xdr:rowOff>
        </xdr:from>
        <xdr:to>
          <xdr:col>3</xdr:col>
          <xdr:colOff>342900</xdr:colOff>
          <xdr:row>55</xdr:row>
          <xdr:rowOff>200025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190500</xdr:rowOff>
        </xdr:from>
        <xdr:to>
          <xdr:col>3</xdr:col>
          <xdr:colOff>342900</xdr:colOff>
          <xdr:row>56</xdr:row>
          <xdr:rowOff>200025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190500</xdr:rowOff>
        </xdr:from>
        <xdr:to>
          <xdr:col>3</xdr:col>
          <xdr:colOff>342900</xdr:colOff>
          <xdr:row>57</xdr:row>
          <xdr:rowOff>200025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xdr:row>
          <xdr:rowOff>180975</xdr:rowOff>
        </xdr:from>
        <xdr:to>
          <xdr:col>3</xdr:col>
          <xdr:colOff>342900</xdr:colOff>
          <xdr:row>58</xdr:row>
          <xdr:rowOff>190500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180975</xdr:rowOff>
        </xdr:from>
        <xdr:to>
          <xdr:col>3</xdr:col>
          <xdr:colOff>342900</xdr:colOff>
          <xdr:row>59</xdr:row>
          <xdr:rowOff>200025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xdr:row>
          <xdr:rowOff>200025</xdr:rowOff>
        </xdr:from>
        <xdr:to>
          <xdr:col>3</xdr:col>
          <xdr:colOff>342900</xdr:colOff>
          <xdr:row>64</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190500</xdr:rowOff>
        </xdr:from>
        <xdr:to>
          <xdr:col>3</xdr:col>
          <xdr:colOff>342900</xdr:colOff>
          <xdr:row>64</xdr:row>
          <xdr:rowOff>200025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66675</xdr:rowOff>
        </xdr:from>
        <xdr:to>
          <xdr:col>3</xdr:col>
          <xdr:colOff>342900</xdr:colOff>
          <xdr:row>66</xdr:row>
          <xdr:rowOff>123825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323850</xdr:rowOff>
        </xdr:from>
        <xdr:to>
          <xdr:col>3</xdr:col>
          <xdr:colOff>342900</xdr:colOff>
          <xdr:row>67</xdr:row>
          <xdr:rowOff>19050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0</xdr:rowOff>
        </xdr:from>
        <xdr:to>
          <xdr:col>3</xdr:col>
          <xdr:colOff>342900</xdr:colOff>
          <xdr:row>75</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104775</xdr:rowOff>
        </xdr:from>
        <xdr:to>
          <xdr:col>3</xdr:col>
          <xdr:colOff>342900</xdr:colOff>
          <xdr:row>76</xdr:row>
          <xdr:rowOff>171450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0</xdr:rowOff>
        </xdr:from>
        <xdr:to>
          <xdr:col>3</xdr:col>
          <xdr:colOff>342900</xdr:colOff>
          <xdr:row>77</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190500</xdr:rowOff>
        </xdr:from>
        <xdr:to>
          <xdr:col>3</xdr:col>
          <xdr:colOff>342900</xdr:colOff>
          <xdr:row>77</xdr:row>
          <xdr:rowOff>200025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190500</xdr:rowOff>
        </xdr:from>
        <xdr:to>
          <xdr:col>3</xdr:col>
          <xdr:colOff>342900</xdr:colOff>
          <xdr:row>78</xdr:row>
          <xdr:rowOff>200025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180975</xdr:rowOff>
        </xdr:from>
        <xdr:to>
          <xdr:col>3</xdr:col>
          <xdr:colOff>342900</xdr:colOff>
          <xdr:row>79</xdr:row>
          <xdr:rowOff>190500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190500</xdr:rowOff>
        </xdr:from>
        <xdr:to>
          <xdr:col>3</xdr:col>
          <xdr:colOff>342900</xdr:colOff>
          <xdr:row>80</xdr:row>
          <xdr:rowOff>200025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xdr:row>
          <xdr:rowOff>180975</xdr:rowOff>
        </xdr:from>
        <xdr:to>
          <xdr:col>3</xdr:col>
          <xdr:colOff>342900</xdr:colOff>
          <xdr:row>81</xdr:row>
          <xdr:rowOff>190500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xdr:row>
          <xdr:rowOff>190500</xdr:rowOff>
        </xdr:from>
        <xdr:to>
          <xdr:col>3</xdr:col>
          <xdr:colOff>342900</xdr:colOff>
          <xdr:row>82</xdr:row>
          <xdr:rowOff>200025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190500</xdr:rowOff>
        </xdr:from>
        <xdr:to>
          <xdr:col>3</xdr:col>
          <xdr:colOff>342900</xdr:colOff>
          <xdr:row>83</xdr:row>
          <xdr:rowOff>200025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180975</xdr:rowOff>
        </xdr:from>
        <xdr:to>
          <xdr:col>3</xdr:col>
          <xdr:colOff>342900</xdr:colOff>
          <xdr:row>84</xdr:row>
          <xdr:rowOff>190500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84</xdr:row>
          <xdr:rowOff>190500</xdr:rowOff>
        </xdr:from>
        <xdr:to>
          <xdr:col>3</xdr:col>
          <xdr:colOff>342900</xdr:colOff>
          <xdr:row>85</xdr:row>
          <xdr:rowOff>200025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xdr:row>
          <xdr:rowOff>190500</xdr:rowOff>
        </xdr:from>
        <xdr:to>
          <xdr:col>3</xdr:col>
          <xdr:colOff>342900</xdr:colOff>
          <xdr:row>86</xdr:row>
          <xdr:rowOff>200025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xdr:row>
          <xdr:rowOff>190500</xdr:rowOff>
        </xdr:from>
        <xdr:to>
          <xdr:col>3</xdr:col>
          <xdr:colOff>342900</xdr:colOff>
          <xdr:row>87</xdr:row>
          <xdr:rowOff>200025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xdr:row>
          <xdr:rowOff>190500</xdr:rowOff>
        </xdr:from>
        <xdr:to>
          <xdr:col>3</xdr:col>
          <xdr:colOff>342900</xdr:colOff>
          <xdr:row>88</xdr:row>
          <xdr:rowOff>200025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88</xdr:row>
          <xdr:rowOff>180975</xdr:rowOff>
        </xdr:from>
        <xdr:to>
          <xdr:col>3</xdr:col>
          <xdr:colOff>342900</xdr:colOff>
          <xdr:row>89</xdr:row>
          <xdr:rowOff>200025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0</xdr:rowOff>
        </xdr:from>
        <xdr:to>
          <xdr:col>3</xdr:col>
          <xdr:colOff>342900</xdr:colOff>
          <xdr:row>9</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190500</xdr:rowOff>
        </xdr:from>
        <xdr:to>
          <xdr:col>3</xdr:col>
          <xdr:colOff>342900</xdr:colOff>
          <xdr:row>10</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0</xdr:rowOff>
        </xdr:from>
        <xdr:to>
          <xdr:col>3</xdr:col>
          <xdr:colOff>342900</xdr:colOff>
          <xdr:row>17</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0</xdr:rowOff>
        </xdr:from>
        <xdr:to>
          <xdr:col>3</xdr:col>
          <xdr:colOff>342900</xdr:colOff>
          <xdr:row>22</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180975</xdr:rowOff>
        </xdr:from>
        <xdr:to>
          <xdr:col>3</xdr:col>
          <xdr:colOff>342900</xdr:colOff>
          <xdr:row>23</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0</xdr:rowOff>
        </xdr:from>
        <xdr:to>
          <xdr:col>3</xdr:col>
          <xdr:colOff>342900</xdr:colOff>
          <xdr:row>24</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180975</xdr:rowOff>
        </xdr:from>
        <xdr:to>
          <xdr:col>3</xdr:col>
          <xdr:colOff>342900</xdr:colOff>
          <xdr:row>25</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0</xdr:rowOff>
        </xdr:from>
        <xdr:to>
          <xdr:col>3</xdr:col>
          <xdr:colOff>342900</xdr:colOff>
          <xdr:row>36</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180975</xdr:rowOff>
        </xdr:from>
        <xdr:to>
          <xdr:col>3</xdr:col>
          <xdr:colOff>342900</xdr:colOff>
          <xdr:row>36</xdr:row>
          <xdr:rowOff>200025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200025</xdr:rowOff>
        </xdr:from>
        <xdr:to>
          <xdr:col>3</xdr:col>
          <xdr:colOff>342900</xdr:colOff>
          <xdr:row>61</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190500</xdr:rowOff>
        </xdr:from>
        <xdr:to>
          <xdr:col>3</xdr:col>
          <xdr:colOff>342900</xdr:colOff>
          <xdr:row>61</xdr:row>
          <xdr:rowOff>200025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66675</xdr:rowOff>
        </xdr:from>
        <xdr:to>
          <xdr:col>3</xdr:col>
          <xdr:colOff>342900</xdr:colOff>
          <xdr:row>62</xdr:row>
          <xdr:rowOff>123825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323850</xdr:rowOff>
        </xdr:from>
        <xdr:to>
          <xdr:col>3</xdr:col>
          <xdr:colOff>342900</xdr:colOff>
          <xdr:row>63</xdr:row>
          <xdr:rowOff>38100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xdr:row>
          <xdr:rowOff>0</xdr:rowOff>
        </xdr:from>
        <xdr:to>
          <xdr:col>3</xdr:col>
          <xdr:colOff>342900</xdr:colOff>
          <xdr:row>91</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xdr:row>
          <xdr:rowOff>180975</xdr:rowOff>
        </xdr:from>
        <xdr:to>
          <xdr:col>3</xdr:col>
          <xdr:colOff>342900</xdr:colOff>
          <xdr:row>92</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xdr:row>
          <xdr:rowOff>0</xdr:rowOff>
        </xdr:from>
        <xdr:to>
          <xdr:col>3</xdr:col>
          <xdr:colOff>342900</xdr:colOff>
          <xdr:row>93</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xdr:row>
          <xdr:rowOff>0</xdr:rowOff>
        </xdr:from>
        <xdr:to>
          <xdr:col>3</xdr:col>
          <xdr:colOff>342900</xdr:colOff>
          <xdr:row>93</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xdr:row>
          <xdr:rowOff>0</xdr:rowOff>
        </xdr:from>
        <xdr:to>
          <xdr:col>3</xdr:col>
          <xdr:colOff>342900</xdr:colOff>
          <xdr:row>93</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xdr:row>
          <xdr:rowOff>0</xdr:rowOff>
        </xdr:from>
        <xdr:to>
          <xdr:col>3</xdr:col>
          <xdr:colOff>342900</xdr:colOff>
          <xdr:row>93</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showGridLines="0" tabSelected="1" zoomScaleNormal="100" workbookViewId="0">
      <selection sqref="A1:F1"/>
    </sheetView>
  </sheetViews>
  <sheetFormatPr defaultRowHeight="14.25" x14ac:dyDescent="0.2"/>
  <cols>
    <col min="1" max="1" width="20.85546875" style="2" customWidth="1"/>
    <col min="2" max="2" width="6.5703125" style="2" customWidth="1"/>
    <col min="3" max="3" width="10.85546875" style="2" customWidth="1"/>
    <col min="4" max="4" width="7.140625" style="2" customWidth="1"/>
    <col min="5" max="5" width="10.85546875" style="2" customWidth="1"/>
    <col min="6" max="6" width="10.28515625" style="2" customWidth="1"/>
    <col min="7" max="7" width="14.28515625" style="2" customWidth="1"/>
    <col min="8" max="8" width="18.5703125" style="2" customWidth="1"/>
    <col min="9" max="16384" width="9.140625" style="2"/>
  </cols>
  <sheetData>
    <row r="1" spans="1:19" ht="20.25" customHeight="1" x14ac:dyDescent="0.3">
      <c r="A1" s="190" t="s">
        <v>6</v>
      </c>
      <c r="B1" s="190"/>
      <c r="C1" s="190"/>
      <c r="D1" s="190"/>
      <c r="E1" s="190"/>
      <c r="F1" s="190"/>
    </row>
    <row r="2" spans="1:19" ht="20.25" customHeight="1" x14ac:dyDescent="0.3">
      <c r="A2" s="3" t="s">
        <v>141</v>
      </c>
      <c r="B2" s="3"/>
    </row>
    <row r="3" spans="1:19" x14ac:dyDescent="0.2">
      <c r="D3" s="4"/>
    </row>
    <row r="4" spans="1:19" ht="15.75" x14ac:dyDescent="0.25">
      <c r="A4" s="5" t="s">
        <v>7</v>
      </c>
      <c r="B4" s="5"/>
    </row>
    <row r="5" spans="1:19" ht="25.5" customHeight="1" x14ac:dyDescent="0.2">
      <c r="A5" s="6" t="s">
        <v>8</v>
      </c>
      <c r="C5" s="6"/>
      <c r="D5" s="7"/>
      <c r="F5" s="188" t="s">
        <v>3</v>
      </c>
      <c r="G5" s="188"/>
      <c r="H5" s="19"/>
      <c r="I5" s="7"/>
      <c r="J5" s="7"/>
      <c r="K5" s="7"/>
      <c r="L5" s="7"/>
      <c r="M5" s="7"/>
      <c r="N5" s="7"/>
      <c r="O5" s="7"/>
      <c r="P5" s="7"/>
      <c r="Q5" s="7"/>
      <c r="R5" s="7"/>
      <c r="S5" s="7"/>
    </row>
    <row r="6" spans="1:19" ht="8.25" customHeight="1" x14ac:dyDescent="0.25">
      <c r="A6" s="193"/>
      <c r="B6" s="194"/>
      <c r="C6" s="194"/>
      <c r="D6" s="195"/>
      <c r="E6" s="8"/>
      <c r="F6" s="9"/>
      <c r="G6" s="10"/>
      <c r="H6" s="11"/>
      <c r="I6" s="7"/>
      <c r="J6" s="7"/>
      <c r="K6" s="7"/>
      <c r="L6" s="7"/>
      <c r="M6" s="7"/>
      <c r="N6" s="7"/>
      <c r="O6" s="7"/>
      <c r="P6" s="7"/>
      <c r="Q6" s="7"/>
      <c r="R6" s="7"/>
      <c r="S6" s="7"/>
    </row>
    <row r="7" spans="1:19" ht="25.5" customHeight="1" x14ac:dyDescent="0.25">
      <c r="A7" s="196"/>
      <c r="B7" s="197"/>
      <c r="C7" s="197"/>
      <c r="D7" s="198"/>
      <c r="E7" s="11"/>
      <c r="F7" s="11"/>
      <c r="G7" s="8" t="s">
        <v>2</v>
      </c>
      <c r="H7" s="19"/>
      <c r="I7" s="7"/>
      <c r="J7" s="7"/>
      <c r="K7" s="7"/>
      <c r="L7" s="7"/>
      <c r="M7" s="7"/>
      <c r="N7" s="7"/>
      <c r="O7" s="7"/>
      <c r="P7" s="7"/>
      <c r="Q7" s="7"/>
      <c r="R7" s="7"/>
      <c r="S7" s="7"/>
    </row>
    <row r="8" spans="1:19" ht="8.25" customHeight="1" x14ac:dyDescent="0.25">
      <c r="A8" s="12"/>
      <c r="B8" s="12"/>
      <c r="D8" s="13"/>
      <c r="E8" s="11"/>
      <c r="F8" s="11"/>
      <c r="G8" s="8"/>
      <c r="H8" s="14"/>
      <c r="I8" s="7"/>
      <c r="J8" s="7"/>
      <c r="K8" s="7"/>
      <c r="L8" s="7"/>
      <c r="M8" s="7"/>
      <c r="N8" s="7"/>
      <c r="O8" s="7"/>
      <c r="P8" s="7"/>
      <c r="Q8" s="7"/>
      <c r="R8" s="7"/>
      <c r="S8" s="7"/>
    </row>
    <row r="9" spans="1:19" ht="25.5" customHeight="1" x14ac:dyDescent="0.25">
      <c r="A9" s="15" t="s">
        <v>9</v>
      </c>
      <c r="B9" s="12"/>
      <c r="C9" s="1"/>
      <c r="D9" s="16" t="s">
        <v>11</v>
      </c>
      <c r="E9" s="1"/>
      <c r="F9" s="11"/>
      <c r="G9" s="8" t="s">
        <v>10</v>
      </c>
      <c r="H9" s="20"/>
      <c r="I9" s="7"/>
      <c r="J9" s="7"/>
      <c r="K9" s="7"/>
      <c r="L9" s="7"/>
      <c r="M9" s="7"/>
      <c r="N9" s="7"/>
      <c r="O9" s="7"/>
      <c r="P9" s="7"/>
      <c r="Q9" s="7"/>
      <c r="R9" s="7"/>
      <c r="S9" s="7"/>
    </row>
    <row r="10" spans="1:19" ht="8.25" customHeight="1" x14ac:dyDescent="0.25">
      <c r="A10" s="12"/>
      <c r="B10" s="12"/>
      <c r="D10" s="13"/>
      <c r="E10" s="11"/>
      <c r="F10" s="11"/>
      <c r="G10" s="8"/>
      <c r="H10" s="14"/>
      <c r="I10" s="7"/>
      <c r="J10" s="7"/>
      <c r="K10" s="7"/>
      <c r="L10" s="7"/>
      <c r="M10" s="7"/>
      <c r="N10" s="7"/>
      <c r="O10" s="7"/>
      <c r="P10" s="7"/>
      <c r="Q10" s="7"/>
      <c r="R10" s="7"/>
      <c r="S10" s="7"/>
    </row>
    <row r="11" spans="1:19" ht="19.5" customHeight="1" x14ac:dyDescent="0.25">
      <c r="A11" s="12" t="s">
        <v>12</v>
      </c>
      <c r="B11" s="12"/>
      <c r="D11" s="13"/>
      <c r="E11" s="11"/>
      <c r="F11" s="11"/>
      <c r="G11" s="8"/>
      <c r="H11" s="14"/>
      <c r="I11" s="7"/>
      <c r="J11" s="7"/>
      <c r="K11" s="7"/>
      <c r="L11" s="7"/>
      <c r="M11" s="7"/>
      <c r="N11" s="7"/>
      <c r="O11" s="7"/>
      <c r="P11" s="7"/>
      <c r="Q11" s="7"/>
      <c r="R11" s="7"/>
      <c r="S11" s="7"/>
    </row>
    <row r="12" spans="1:19" ht="19.5" customHeight="1" x14ac:dyDescent="0.2">
      <c r="A12" s="199" t="s">
        <v>13</v>
      </c>
      <c r="B12" s="199"/>
      <c r="C12" s="199"/>
      <c r="D12" s="199"/>
      <c r="E12" s="199"/>
      <c r="F12" s="199"/>
      <c r="G12" s="199"/>
      <c r="H12" s="199"/>
      <c r="I12" s="7"/>
      <c r="J12" s="7"/>
      <c r="K12" s="7"/>
      <c r="L12" s="7"/>
      <c r="M12" s="7"/>
      <c r="N12" s="7"/>
      <c r="O12" s="7"/>
      <c r="P12" s="7"/>
      <c r="Q12" s="7"/>
      <c r="R12" s="7"/>
      <c r="S12" s="7"/>
    </row>
    <row r="13" spans="1:19" ht="19.5" customHeight="1" x14ac:dyDescent="0.2">
      <c r="A13" s="199"/>
      <c r="B13" s="199"/>
      <c r="C13" s="199"/>
      <c r="D13" s="199"/>
      <c r="E13" s="199"/>
      <c r="F13" s="199"/>
      <c r="G13" s="199"/>
      <c r="H13" s="199"/>
      <c r="I13" s="7"/>
      <c r="J13" s="7"/>
      <c r="K13" s="7"/>
      <c r="L13" s="7"/>
      <c r="M13" s="7"/>
      <c r="N13" s="7"/>
      <c r="O13" s="7"/>
      <c r="P13" s="7"/>
      <c r="Q13" s="7"/>
      <c r="R13" s="7"/>
      <c r="S13" s="7"/>
    </row>
    <row r="14" spans="1:19" ht="138" customHeight="1" x14ac:dyDescent="0.2">
      <c r="A14" s="200"/>
      <c r="B14" s="200"/>
      <c r="C14" s="200"/>
      <c r="D14" s="200"/>
      <c r="E14" s="200"/>
      <c r="F14" s="200"/>
      <c r="G14" s="200"/>
      <c r="H14" s="200"/>
      <c r="I14" s="7"/>
      <c r="J14" s="7"/>
      <c r="K14" s="7"/>
      <c r="L14" s="7"/>
      <c r="M14" s="7"/>
      <c r="N14" s="7"/>
      <c r="O14" s="7"/>
      <c r="P14" s="7"/>
      <c r="Q14" s="7"/>
      <c r="R14" s="7"/>
      <c r="S14" s="7"/>
    </row>
    <row r="15" spans="1:19" ht="5.25" customHeight="1" x14ac:dyDescent="0.2">
      <c r="A15" s="201"/>
      <c r="B15" s="201"/>
      <c r="C15" s="201"/>
      <c r="D15" s="201"/>
      <c r="E15" s="201"/>
      <c r="F15" s="201"/>
      <c r="G15" s="201"/>
      <c r="H15" s="201"/>
      <c r="I15" s="7"/>
      <c r="J15" s="7"/>
      <c r="K15" s="7"/>
      <c r="L15" s="7"/>
      <c r="M15" s="7"/>
      <c r="N15" s="7"/>
      <c r="O15" s="7"/>
      <c r="P15" s="7"/>
      <c r="Q15" s="7"/>
      <c r="R15" s="7"/>
      <c r="S15" s="7"/>
    </row>
    <row r="16" spans="1:19" ht="19.5" customHeight="1" x14ac:dyDescent="0.25">
      <c r="A16" s="17" t="s">
        <v>14</v>
      </c>
      <c r="B16" s="12"/>
      <c r="D16" s="13"/>
      <c r="E16" s="11"/>
      <c r="F16" s="11"/>
      <c r="G16" s="8"/>
      <c r="H16" s="14"/>
      <c r="I16" s="7"/>
      <c r="J16" s="7"/>
      <c r="K16" s="7"/>
      <c r="L16" s="7"/>
      <c r="M16" s="7"/>
      <c r="N16" s="7"/>
      <c r="O16" s="7"/>
      <c r="P16" s="7"/>
      <c r="Q16" s="7"/>
      <c r="R16" s="7"/>
      <c r="S16" s="7"/>
    </row>
    <row r="17" spans="1:19" ht="19.5" customHeight="1" x14ac:dyDescent="0.2">
      <c r="A17" s="202" t="s">
        <v>15</v>
      </c>
      <c r="B17" s="202"/>
      <c r="C17" s="202"/>
      <c r="D17" s="202"/>
      <c r="E17" s="202"/>
      <c r="F17" s="202"/>
      <c r="G17" s="202"/>
      <c r="H17" s="202"/>
      <c r="I17" s="7"/>
      <c r="J17" s="7"/>
      <c r="K17" s="7"/>
      <c r="L17" s="7"/>
      <c r="M17" s="7"/>
      <c r="N17" s="7"/>
      <c r="O17" s="7"/>
      <c r="P17" s="7"/>
      <c r="Q17" s="7"/>
      <c r="R17" s="7"/>
      <c r="S17" s="7"/>
    </row>
    <row r="18" spans="1:19" ht="19.5" customHeight="1" x14ac:dyDescent="0.2">
      <c r="A18" s="202"/>
      <c r="B18" s="202"/>
      <c r="C18" s="202"/>
      <c r="D18" s="202"/>
      <c r="E18" s="202"/>
      <c r="F18" s="202"/>
      <c r="G18" s="202"/>
      <c r="H18" s="202"/>
      <c r="I18" s="7"/>
      <c r="J18" s="7"/>
      <c r="K18" s="7"/>
      <c r="L18" s="7"/>
      <c r="M18" s="7"/>
      <c r="N18" s="7"/>
      <c r="O18" s="7"/>
      <c r="P18" s="7"/>
      <c r="Q18" s="7"/>
      <c r="R18" s="7"/>
      <c r="S18" s="7"/>
    </row>
    <row r="19" spans="1:19" ht="8.25" customHeight="1" x14ac:dyDescent="0.2">
      <c r="A19" s="201"/>
      <c r="B19" s="201"/>
      <c r="C19" s="201"/>
      <c r="D19" s="201"/>
      <c r="E19" s="201"/>
      <c r="F19" s="201"/>
      <c r="G19" s="201"/>
      <c r="H19" s="201"/>
      <c r="I19" s="7"/>
      <c r="J19" s="7"/>
      <c r="K19" s="7"/>
      <c r="L19" s="7"/>
      <c r="M19" s="7"/>
      <c r="N19" s="7"/>
      <c r="O19" s="7"/>
      <c r="P19" s="7"/>
      <c r="Q19" s="7"/>
      <c r="R19" s="7"/>
      <c r="S19" s="7"/>
    </row>
    <row r="20" spans="1:19" s="7" customFormat="1" ht="12.75" customHeight="1" x14ac:dyDescent="0.2">
      <c r="A20" s="203" t="s">
        <v>4</v>
      </c>
      <c r="B20" s="203"/>
      <c r="C20" s="203"/>
      <c r="D20" s="203"/>
      <c r="F20" s="191" t="s">
        <v>5</v>
      </c>
      <c r="G20" s="191"/>
      <c r="H20" s="191"/>
    </row>
    <row r="21" spans="1:19" s="7" customFormat="1" ht="25.5" customHeight="1" x14ac:dyDescent="0.2">
      <c r="A21" s="192"/>
      <c r="B21" s="192"/>
      <c r="C21" s="192"/>
      <c r="D21" s="192"/>
      <c r="F21" s="192"/>
      <c r="G21" s="192"/>
      <c r="H21" s="192"/>
    </row>
    <row r="22" spans="1:19" s="7" customFormat="1" ht="8.25" customHeight="1" x14ac:dyDescent="0.2">
      <c r="A22" s="183"/>
      <c r="B22" s="183"/>
      <c r="C22" s="183"/>
      <c r="D22" s="183"/>
      <c r="E22" s="183"/>
      <c r="F22" s="183"/>
      <c r="G22" s="183"/>
      <c r="H22" s="183"/>
    </row>
    <row r="23" spans="1:19" s="7" customFormat="1" ht="12.75" customHeight="1" x14ac:dyDescent="0.2">
      <c r="A23" s="191" t="s">
        <v>0</v>
      </c>
      <c r="B23" s="191"/>
      <c r="C23" s="191"/>
      <c r="D23" s="191"/>
      <c r="F23" s="191" t="s">
        <v>1</v>
      </c>
      <c r="G23" s="191"/>
    </row>
    <row r="24" spans="1:19" s="7" customFormat="1" ht="25.5" customHeight="1" x14ac:dyDescent="0.2">
      <c r="A24" s="181"/>
      <c r="B24" s="181"/>
      <c r="C24" s="181"/>
      <c r="D24" s="181"/>
      <c r="F24" s="182"/>
      <c r="G24" s="182"/>
    </row>
    <row r="25" spans="1:19" s="7" customFormat="1" ht="8.25" customHeight="1" x14ac:dyDescent="0.2">
      <c r="A25" s="183"/>
      <c r="B25" s="183"/>
      <c r="C25" s="183"/>
      <c r="D25" s="183"/>
      <c r="E25" s="183"/>
      <c r="F25" s="183"/>
      <c r="G25" s="183"/>
      <c r="H25" s="183"/>
    </row>
    <row r="26" spans="1:19" s="7" customFormat="1" ht="29.25" customHeight="1" x14ac:dyDescent="0.2">
      <c r="A26" s="186" t="s">
        <v>16</v>
      </c>
      <c r="B26" s="187"/>
      <c r="C26" s="184"/>
      <c r="D26" s="185"/>
      <c r="F26" s="188" t="s">
        <v>17</v>
      </c>
      <c r="G26" s="189"/>
      <c r="H26" s="1"/>
    </row>
    <row r="27" spans="1:19" s="7" customFormat="1" ht="8.25" customHeight="1" x14ac:dyDescent="0.2">
      <c r="A27" s="183"/>
      <c r="B27" s="183"/>
      <c r="C27" s="183"/>
      <c r="D27" s="183"/>
      <c r="E27" s="183"/>
      <c r="F27" s="183"/>
      <c r="G27" s="183"/>
      <c r="H27" s="183"/>
    </row>
    <row r="28" spans="1:19" s="7" customFormat="1" ht="29.25" customHeight="1" x14ac:dyDescent="0.2">
      <c r="F28" s="176" t="s">
        <v>18</v>
      </c>
      <c r="G28" s="177"/>
      <c r="H28" s="1"/>
    </row>
    <row r="29" spans="1:19" ht="19.5" customHeight="1" x14ac:dyDescent="0.2"/>
    <row r="30" spans="1:19" ht="25.5" customHeight="1" x14ac:dyDescent="0.2">
      <c r="F30" s="178" t="s">
        <v>19</v>
      </c>
      <c r="G30" s="179"/>
      <c r="H30" s="1"/>
    </row>
    <row r="31" spans="1:19" ht="8.25" customHeight="1" x14ac:dyDescent="0.2">
      <c r="A31" s="180"/>
      <c r="B31" s="180"/>
      <c r="C31" s="180"/>
      <c r="D31" s="180"/>
      <c r="E31" s="180"/>
      <c r="F31" s="180"/>
      <c r="G31" s="180"/>
      <c r="H31" s="180"/>
    </row>
    <row r="32" spans="1:19" ht="19.5" customHeight="1" x14ac:dyDescent="0.25">
      <c r="A32" s="18" t="s">
        <v>20</v>
      </c>
      <c r="B32" s="7"/>
      <c r="C32" s="7"/>
      <c r="D32" s="7"/>
      <c r="E32" s="7"/>
      <c r="F32" s="7"/>
      <c r="G32" s="7"/>
      <c r="H32" s="7"/>
    </row>
    <row r="33" spans="1:8" ht="19.5" customHeight="1" x14ac:dyDescent="0.2">
      <c r="A33" s="7" t="s">
        <v>21</v>
      </c>
      <c r="B33" s="7"/>
      <c r="C33" s="7"/>
      <c r="D33" s="7"/>
      <c r="E33" s="7"/>
      <c r="F33" s="7"/>
      <c r="G33" s="7"/>
      <c r="H33" s="7"/>
    </row>
    <row r="34" spans="1:8" s="7" customFormat="1" ht="12.75" customHeight="1" x14ac:dyDescent="0.2">
      <c r="A34" s="203" t="s">
        <v>4</v>
      </c>
      <c r="B34" s="203"/>
      <c r="C34" s="203"/>
      <c r="D34" s="203"/>
      <c r="F34" s="191" t="s">
        <v>5</v>
      </c>
      <c r="G34" s="191"/>
      <c r="H34" s="191"/>
    </row>
    <row r="35" spans="1:8" s="7" customFormat="1" ht="25.5" customHeight="1" x14ac:dyDescent="0.2">
      <c r="A35" s="192"/>
      <c r="B35" s="192"/>
      <c r="C35" s="192"/>
      <c r="D35" s="192"/>
      <c r="F35" s="192"/>
      <c r="G35" s="192"/>
      <c r="H35" s="192"/>
    </row>
    <row r="36" spans="1:8" s="7" customFormat="1" ht="8.25" customHeight="1" x14ac:dyDescent="0.2">
      <c r="A36" s="183"/>
      <c r="B36" s="183"/>
      <c r="C36" s="183"/>
      <c r="D36" s="183"/>
      <c r="E36" s="183"/>
      <c r="F36" s="183"/>
      <c r="G36" s="183"/>
      <c r="H36" s="183"/>
    </row>
    <row r="37" spans="1:8" s="7" customFormat="1" ht="12.75" customHeight="1" x14ac:dyDescent="0.2">
      <c r="A37" s="191" t="s">
        <v>0</v>
      </c>
      <c r="B37" s="191"/>
      <c r="C37" s="191"/>
      <c r="D37" s="191"/>
      <c r="F37" s="191" t="s">
        <v>1</v>
      </c>
      <c r="G37" s="191"/>
    </row>
    <row r="38" spans="1:8" s="7" customFormat="1" ht="25.5" customHeight="1" x14ac:dyDescent="0.2">
      <c r="A38" s="181"/>
      <c r="B38" s="181"/>
      <c r="C38" s="181"/>
      <c r="D38" s="181"/>
      <c r="F38" s="182"/>
      <c r="G38" s="182"/>
    </row>
    <row r="39" spans="1:8" ht="19.5" customHeight="1" x14ac:dyDescent="0.2">
      <c r="A39" s="7"/>
      <c r="B39" s="7"/>
      <c r="C39" s="7"/>
      <c r="D39" s="7"/>
      <c r="E39" s="7"/>
      <c r="F39" s="7"/>
      <c r="G39" s="7"/>
      <c r="H39" s="7"/>
    </row>
    <row r="40" spans="1:8" ht="19.5" customHeight="1" x14ac:dyDescent="0.2">
      <c r="A40" s="7"/>
      <c r="B40" s="7"/>
      <c r="C40" s="7"/>
      <c r="D40" s="7"/>
      <c r="E40" s="7"/>
      <c r="F40" s="7"/>
      <c r="G40" s="7"/>
      <c r="H40" s="7"/>
    </row>
    <row r="41" spans="1:8" ht="19.5" customHeight="1" x14ac:dyDescent="0.2">
      <c r="A41" s="7"/>
      <c r="B41" s="7"/>
      <c r="C41" s="7"/>
      <c r="D41" s="7"/>
      <c r="E41" s="7"/>
      <c r="F41" s="7"/>
      <c r="G41" s="7"/>
      <c r="H41" s="7"/>
    </row>
    <row r="42" spans="1:8" x14ac:dyDescent="0.2">
      <c r="A42" s="7"/>
      <c r="B42" s="7"/>
      <c r="C42" s="7"/>
      <c r="D42" s="7"/>
      <c r="E42" s="7"/>
      <c r="F42" s="7"/>
      <c r="G42" s="7"/>
      <c r="H42" s="7"/>
    </row>
  </sheetData>
  <sheetProtection formatCells="0" selectLockedCells="1"/>
  <mergeCells count="33">
    <mergeCell ref="A37:D37"/>
    <mergeCell ref="F37:G37"/>
    <mergeCell ref="A38:D38"/>
    <mergeCell ref="F38:G38"/>
    <mergeCell ref="A34:D34"/>
    <mergeCell ref="F34:H34"/>
    <mergeCell ref="A35:D35"/>
    <mergeCell ref="F35:H35"/>
    <mergeCell ref="A36:H36"/>
    <mergeCell ref="A1:F1"/>
    <mergeCell ref="F23:G23"/>
    <mergeCell ref="A23:D23"/>
    <mergeCell ref="A21:D21"/>
    <mergeCell ref="F21:H21"/>
    <mergeCell ref="A22:H22"/>
    <mergeCell ref="A6:D7"/>
    <mergeCell ref="F20:H20"/>
    <mergeCell ref="F5:G5"/>
    <mergeCell ref="A12:H14"/>
    <mergeCell ref="A15:H15"/>
    <mergeCell ref="A17:H18"/>
    <mergeCell ref="A19:H19"/>
    <mergeCell ref="A20:D20"/>
    <mergeCell ref="F28:G28"/>
    <mergeCell ref="F30:G30"/>
    <mergeCell ref="A31:H31"/>
    <mergeCell ref="A24:D24"/>
    <mergeCell ref="F24:G24"/>
    <mergeCell ref="A25:H25"/>
    <mergeCell ref="C26:D26"/>
    <mergeCell ref="A26:B26"/>
    <mergeCell ref="F26:G26"/>
    <mergeCell ref="A27:H27"/>
  </mergeCells>
  <pageMargins left="0.70866141732283472" right="0.70866141732283472" top="0.59055118110236227" bottom="0.55118110236220474" header="0.11811023622047245" footer="0.11811023622047245"/>
  <pageSetup paperSize="9" scale="87" orientation="portrait" r:id="rId1"/>
  <headerFooter>
    <oddFooter>&amp;L&amp;"Arial,Regular"&amp;9Road Maintenance Performance Contract, Transport and Main Roads&amp;R&amp;"Arial,Regular"&amp;9September 2018</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0"/>
  <sheetViews>
    <sheetView workbookViewId="0">
      <selection sqref="A1:M1"/>
    </sheetView>
  </sheetViews>
  <sheetFormatPr defaultRowHeight="15" x14ac:dyDescent="0.25"/>
  <cols>
    <col min="1" max="1" width="16.42578125" customWidth="1"/>
    <col min="3" max="3" width="22.5703125" customWidth="1"/>
    <col min="6" max="6" width="10.85546875" customWidth="1"/>
    <col min="7" max="7" width="12.7109375" customWidth="1"/>
    <col min="10" max="10" width="11.28515625" customWidth="1"/>
    <col min="11" max="11" width="13" customWidth="1"/>
    <col min="13" max="13" width="12.5703125" customWidth="1"/>
  </cols>
  <sheetData>
    <row r="1" spans="1:13" ht="27" thickBot="1" x14ac:dyDescent="0.45">
      <c r="A1" s="283" t="s">
        <v>22</v>
      </c>
      <c r="B1" s="284"/>
      <c r="C1" s="284"/>
      <c r="D1" s="284"/>
      <c r="E1" s="284"/>
      <c r="F1" s="284"/>
      <c r="G1" s="284"/>
      <c r="H1" s="284"/>
      <c r="I1" s="284"/>
      <c r="J1" s="284"/>
      <c r="K1" s="284"/>
      <c r="L1" s="284"/>
      <c r="M1" s="284"/>
    </row>
    <row r="2" spans="1:13" ht="41.25" customHeight="1" thickBot="1" x14ac:dyDescent="0.3">
      <c r="A2" s="285" t="s">
        <v>23</v>
      </c>
      <c r="B2" s="286"/>
      <c r="C2" s="21" t="s">
        <v>24</v>
      </c>
      <c r="D2" s="287"/>
      <c r="E2" s="288"/>
      <c r="F2" s="288"/>
      <c r="G2" s="288"/>
      <c r="H2" s="288"/>
      <c r="I2" s="288"/>
      <c r="J2" s="288"/>
      <c r="K2" s="288"/>
      <c r="L2" s="288"/>
      <c r="M2" s="289"/>
    </row>
    <row r="3" spans="1:13" ht="31.5" customHeight="1" thickBot="1" x14ac:dyDescent="0.3">
      <c r="A3" s="22"/>
      <c r="B3" s="23"/>
      <c r="C3" s="21" t="s">
        <v>25</v>
      </c>
      <c r="D3" s="24" t="s">
        <v>26</v>
      </c>
      <c r="E3" s="235" t="s">
        <v>27</v>
      </c>
      <c r="F3" s="290"/>
      <c r="G3" s="290"/>
      <c r="H3" s="291"/>
      <c r="I3" s="25" t="s">
        <v>26</v>
      </c>
      <c r="J3" s="235" t="s">
        <v>28</v>
      </c>
      <c r="K3" s="290"/>
      <c r="L3" s="291"/>
      <c r="M3" s="26"/>
    </row>
    <row r="4" spans="1:13" ht="15.75" thickBot="1" x14ac:dyDescent="0.3">
      <c r="A4" s="292" t="s">
        <v>29</v>
      </c>
      <c r="B4" s="293"/>
      <c r="C4" s="294"/>
      <c r="D4" s="27"/>
      <c r="E4" s="295" t="e">
        <f>IF(H95&gt;D4,"Target Contract Score Achieved",IF(H102&gt;D4,"Target Contract Score Achieved","Target Contract Score Not Achieved"))</f>
        <v>#DIV/0!</v>
      </c>
      <c r="F4" s="296"/>
      <c r="G4" s="296"/>
      <c r="H4" s="297"/>
      <c r="I4" s="28"/>
      <c r="J4" s="295" t="e">
        <f>IF(L95&gt;I4,"Target Contract Score Achieved",IF(L102&gt;I4,"Target Contract Score Achieved","Target Contract Score Not Achieved"))</f>
        <v>#DIV/0!</v>
      </c>
      <c r="K4" s="298"/>
      <c r="L4" s="299"/>
      <c r="M4" s="29"/>
    </row>
    <row r="5" spans="1:13" ht="21" thickBot="1" x14ac:dyDescent="0.3">
      <c r="A5" s="278"/>
      <c r="B5" s="278"/>
      <c r="C5" s="279"/>
      <c r="E5" s="235" t="s">
        <v>30</v>
      </c>
      <c r="F5" s="280"/>
      <c r="G5" s="235" t="s">
        <v>31</v>
      </c>
      <c r="H5" s="280"/>
      <c r="I5" s="235" t="s">
        <v>30</v>
      </c>
      <c r="J5" s="280"/>
      <c r="K5" s="235" t="s">
        <v>31</v>
      </c>
      <c r="L5" s="280"/>
      <c r="M5" s="30"/>
    </row>
    <row r="6" spans="1:13" ht="102.75" thickBot="1" x14ac:dyDescent="0.3">
      <c r="A6" s="31" t="s">
        <v>32</v>
      </c>
      <c r="B6" s="281" t="s">
        <v>33</v>
      </c>
      <c r="C6" s="282"/>
      <c r="D6" s="32" t="s">
        <v>34</v>
      </c>
      <c r="E6" s="33" t="s">
        <v>35</v>
      </c>
      <c r="F6" s="34" t="s">
        <v>36</v>
      </c>
      <c r="G6" s="33" t="s">
        <v>139</v>
      </c>
      <c r="H6" s="34" t="s">
        <v>37</v>
      </c>
      <c r="I6" s="33" t="s">
        <v>35</v>
      </c>
      <c r="J6" s="34" t="s">
        <v>38</v>
      </c>
      <c r="K6" s="33" t="s">
        <v>140</v>
      </c>
      <c r="L6" s="34" t="s">
        <v>37</v>
      </c>
      <c r="M6" s="35" t="s">
        <v>39</v>
      </c>
    </row>
    <row r="7" spans="1:13" ht="16.5" thickBot="1" x14ac:dyDescent="0.3">
      <c r="A7" s="265" t="s">
        <v>40</v>
      </c>
      <c r="B7" s="276" t="s">
        <v>41</v>
      </c>
      <c r="C7" s="277"/>
      <c r="D7" s="231"/>
      <c r="E7" s="36"/>
      <c r="F7" s="253" t="e">
        <f>(COUNTIF(E7:E8,"Y")/SUM(COUNTIF(E7:E8,"Y")+COUNTIF(E7:E8,"N")))*10</f>
        <v>#DIV/0!</v>
      </c>
      <c r="G7" s="37" t="str">
        <f>IF(E7="Y","Y",IF(E7="N","N",""))</f>
        <v/>
      </c>
      <c r="H7" s="253" t="e">
        <f>COUNTIF(G7:G10,"Y")*10/SUM(COUNTIF(G7:G10,"Y")+COUNTIF(G7:G10,"N"))</f>
        <v>#DIV/0!</v>
      </c>
      <c r="I7" s="36"/>
      <c r="J7" s="253" t="e">
        <f>(COUNTIF(I7:I8,"Y")/SUM(COUNTIF(I7:I8,"Y")+COUNTIF(I7:I8,"N")))*10</f>
        <v>#DIV/0!</v>
      </c>
      <c r="K7" s="38" t="str">
        <f>IF(I7="Y","Y",IF(I7="N","N",""))</f>
        <v/>
      </c>
      <c r="L7" s="253" t="e">
        <f>COUNTIF(K7:K10,"Y")*10/SUM(COUNTIF(K7:K10,"Y")+COUNTIF(K7:K10,"N"))</f>
        <v>#DIV/0!</v>
      </c>
      <c r="M7" s="39"/>
    </row>
    <row r="8" spans="1:13" ht="16.5" thickBot="1" x14ac:dyDescent="0.3">
      <c r="A8" s="266"/>
      <c r="B8" s="274" t="s">
        <v>42</v>
      </c>
      <c r="C8" s="275"/>
      <c r="D8" s="232"/>
      <c r="E8" s="40"/>
      <c r="F8" s="270"/>
      <c r="G8" s="38" t="str">
        <f t="shared" ref="G8:G67" si="0">IF(E8="Y","Y",IF(E8="N","N",""))</f>
        <v/>
      </c>
      <c r="H8" s="254"/>
      <c r="I8" s="40"/>
      <c r="J8" s="270"/>
      <c r="K8" s="38" t="str">
        <f t="shared" ref="K8:K67" si="1">IF(I8="Y","Y",IF(I8="N","N",""))</f>
        <v/>
      </c>
      <c r="L8" s="254"/>
      <c r="M8" s="41"/>
    </row>
    <row r="9" spans="1:13" ht="16.5" thickBot="1" x14ac:dyDescent="0.3">
      <c r="A9" s="266"/>
      <c r="B9" s="227" t="s">
        <v>43</v>
      </c>
      <c r="C9" s="228"/>
      <c r="D9" s="231"/>
      <c r="E9" s="42"/>
      <c r="F9" s="43"/>
      <c r="G9" s="38"/>
      <c r="H9" s="254"/>
      <c r="I9" s="42"/>
      <c r="J9" s="43"/>
      <c r="K9" s="38"/>
      <c r="L9" s="254"/>
      <c r="M9" s="41"/>
    </row>
    <row r="10" spans="1:13" ht="16.5" thickBot="1" x14ac:dyDescent="0.3">
      <c r="A10" s="266"/>
      <c r="B10" s="272"/>
      <c r="C10" s="273"/>
      <c r="D10" s="269"/>
      <c r="E10" s="42"/>
      <c r="F10" s="43"/>
      <c r="G10" s="38"/>
      <c r="H10" s="254"/>
      <c r="I10" s="42"/>
      <c r="J10" s="43"/>
      <c r="K10" s="38"/>
      <c r="L10" s="254"/>
      <c r="M10" s="41"/>
    </row>
    <row r="11" spans="1:13" ht="16.5" thickBot="1" x14ac:dyDescent="0.3">
      <c r="A11" s="265" t="s">
        <v>44</v>
      </c>
      <c r="B11" s="276" t="s">
        <v>45</v>
      </c>
      <c r="C11" s="277"/>
      <c r="D11" s="231"/>
      <c r="E11" s="36"/>
      <c r="F11" s="253" t="e">
        <f>(COUNTIF(E11:E15,"Y")/SUM(COUNTIF(E11:E15,"Y")+COUNTIF(E11:E15,"n"))*10)</f>
        <v>#DIV/0!</v>
      </c>
      <c r="G11" s="38" t="str">
        <f t="shared" si="0"/>
        <v/>
      </c>
      <c r="H11" s="253" t="e">
        <f>COUNTIF(G11:G19,"y")/(SUM(COUNTIF(G11:G19,"Y")+COUNTIF(G11:G19,"n")))*10</f>
        <v>#DIV/0!</v>
      </c>
      <c r="I11" s="36"/>
      <c r="J11" s="253" t="e">
        <f>(COUNTIF(I11:I15,"Y")/SUM(COUNTIF(I11:I15,"Y")+COUNTIF(I11:I15,"n"))*10)</f>
        <v>#DIV/0!</v>
      </c>
      <c r="K11" s="38" t="str">
        <f t="shared" si="1"/>
        <v/>
      </c>
      <c r="L11" s="253" t="e">
        <f>COUNTIF(K11:K19,"y")/(SUM(COUNTIF(K11:K19,"Y")+COUNTIF(K11:K19,"n")))*10</f>
        <v>#DIV/0!</v>
      </c>
      <c r="M11" s="39"/>
    </row>
    <row r="12" spans="1:13" ht="16.5" thickBot="1" x14ac:dyDescent="0.3">
      <c r="A12" s="266"/>
      <c r="B12" s="274" t="s">
        <v>46</v>
      </c>
      <c r="C12" s="275"/>
      <c r="D12" s="268"/>
      <c r="E12" s="40"/>
      <c r="F12" s="254"/>
      <c r="G12" s="38" t="str">
        <f t="shared" si="0"/>
        <v/>
      </c>
      <c r="H12" s="254"/>
      <c r="I12" s="40"/>
      <c r="J12" s="254"/>
      <c r="K12" s="38" t="str">
        <f t="shared" si="1"/>
        <v/>
      </c>
      <c r="L12" s="254"/>
      <c r="M12" s="41"/>
    </row>
    <row r="13" spans="1:13" ht="16.5" thickBot="1" x14ac:dyDescent="0.3">
      <c r="A13" s="266"/>
      <c r="B13" s="274" t="s">
        <v>47</v>
      </c>
      <c r="C13" s="275"/>
      <c r="D13" s="268"/>
      <c r="E13" s="40"/>
      <c r="F13" s="254"/>
      <c r="G13" s="38" t="str">
        <f t="shared" si="0"/>
        <v/>
      </c>
      <c r="H13" s="254"/>
      <c r="I13" s="40"/>
      <c r="J13" s="254"/>
      <c r="K13" s="38" t="str">
        <f t="shared" si="1"/>
        <v/>
      </c>
      <c r="L13" s="254"/>
      <c r="M13" s="41"/>
    </row>
    <row r="14" spans="1:13" ht="16.5" thickBot="1" x14ac:dyDescent="0.3">
      <c r="A14" s="266"/>
      <c r="B14" s="274" t="s">
        <v>48</v>
      </c>
      <c r="C14" s="275"/>
      <c r="D14" s="268"/>
      <c r="E14" s="40"/>
      <c r="F14" s="254"/>
      <c r="G14" s="38" t="str">
        <f t="shared" si="0"/>
        <v/>
      </c>
      <c r="H14" s="254"/>
      <c r="I14" s="40"/>
      <c r="J14" s="254"/>
      <c r="K14" s="38" t="str">
        <f t="shared" si="1"/>
        <v/>
      </c>
      <c r="L14" s="254"/>
      <c r="M14" s="41"/>
    </row>
    <row r="15" spans="1:13" ht="16.5" thickBot="1" x14ac:dyDescent="0.3">
      <c r="A15" s="266"/>
      <c r="B15" s="274" t="s">
        <v>49</v>
      </c>
      <c r="C15" s="275"/>
      <c r="D15" s="268"/>
      <c r="E15" s="40"/>
      <c r="F15" s="254"/>
      <c r="G15" s="38" t="str">
        <f t="shared" si="0"/>
        <v/>
      </c>
      <c r="H15" s="254"/>
      <c r="I15" s="40"/>
      <c r="J15" s="254"/>
      <c r="K15" s="38" t="str">
        <f t="shared" si="1"/>
        <v/>
      </c>
      <c r="L15" s="254"/>
      <c r="M15" s="41"/>
    </row>
    <row r="16" spans="1:13" ht="16.5" thickBot="1" x14ac:dyDescent="0.3">
      <c r="A16" s="266"/>
      <c r="B16" s="274" t="s">
        <v>50</v>
      </c>
      <c r="C16" s="275"/>
      <c r="D16" s="232"/>
      <c r="E16" s="40"/>
      <c r="F16" s="270"/>
      <c r="G16" s="38" t="str">
        <f t="shared" si="0"/>
        <v/>
      </c>
      <c r="H16" s="254"/>
      <c r="I16" s="40"/>
      <c r="J16" s="270"/>
      <c r="K16" s="38" t="str">
        <f t="shared" si="1"/>
        <v/>
      </c>
      <c r="L16" s="254"/>
      <c r="M16" s="41"/>
    </row>
    <row r="17" spans="1:13" ht="16.5" thickBot="1" x14ac:dyDescent="0.3">
      <c r="A17" s="266"/>
      <c r="B17" s="227" t="s">
        <v>43</v>
      </c>
      <c r="C17" s="228"/>
      <c r="D17" s="231"/>
      <c r="E17" s="42"/>
      <c r="F17" s="43"/>
      <c r="G17" s="38"/>
      <c r="H17" s="254"/>
      <c r="I17" s="42"/>
      <c r="J17" s="43"/>
      <c r="K17" s="38"/>
      <c r="L17" s="254"/>
      <c r="M17" s="41"/>
    </row>
    <row r="18" spans="1:13" ht="16.5" thickBot="1" x14ac:dyDescent="0.3">
      <c r="A18" s="266"/>
      <c r="B18" s="272"/>
      <c r="C18" s="273"/>
      <c r="D18" s="232"/>
      <c r="E18" s="42"/>
      <c r="F18" s="43"/>
      <c r="G18" s="38"/>
      <c r="H18" s="254"/>
      <c r="I18" s="42"/>
      <c r="J18" s="43"/>
      <c r="K18" s="38"/>
      <c r="L18" s="254"/>
      <c r="M18" s="41"/>
    </row>
    <row r="19" spans="1:13" ht="16.5" thickBot="1" x14ac:dyDescent="0.3">
      <c r="A19" s="267"/>
      <c r="B19" s="229"/>
      <c r="C19" s="230"/>
      <c r="D19" s="44"/>
      <c r="E19" s="45"/>
      <c r="F19" s="46"/>
      <c r="G19" s="38"/>
      <c r="H19" s="255"/>
      <c r="I19" s="45"/>
      <c r="J19" s="46"/>
      <c r="K19" s="38"/>
      <c r="L19" s="255"/>
      <c r="M19" s="47"/>
    </row>
    <row r="20" spans="1:13" ht="16.5" thickBot="1" x14ac:dyDescent="0.3">
      <c r="A20" s="265" t="s">
        <v>51</v>
      </c>
      <c r="B20" s="276" t="s">
        <v>52</v>
      </c>
      <c r="C20" s="277"/>
      <c r="D20" s="231"/>
      <c r="E20" s="36"/>
      <c r="F20" s="253" t="e">
        <f>(COUNTIF(E20:E21,"Y")/SUM(COUNTIF(E20:E21,"Y")+COUNTIF(E20:E21,"N")))*10</f>
        <v>#DIV/0!</v>
      </c>
      <c r="G20" s="38" t="str">
        <f t="shared" si="0"/>
        <v/>
      </c>
      <c r="H20" s="253" t="e">
        <f>COUNTIF(G20:G25,"y")*10/SUM(COUNTIF(G20:G25,"y")+COUNTIF(G20:G25,"n"))</f>
        <v>#DIV/0!</v>
      </c>
      <c r="I20" s="36"/>
      <c r="J20" s="253" t="e">
        <f>(COUNTIF(I20:I21,"Y")/SUM(COUNTIF(I20:I21,"Y")+COUNTIF(I20:I21,"N")))*10</f>
        <v>#DIV/0!</v>
      </c>
      <c r="K20" s="38" t="str">
        <f t="shared" si="1"/>
        <v/>
      </c>
      <c r="L20" s="253" t="e">
        <f>COUNTIF(K20:K25,"y")*10/SUM(COUNTIF(K20:K25,"y")+COUNTIF(K20:K25,"n"))</f>
        <v>#DIV/0!</v>
      </c>
      <c r="M20" s="39"/>
    </row>
    <row r="21" spans="1:13" ht="16.5" thickBot="1" x14ac:dyDescent="0.3">
      <c r="A21" s="266"/>
      <c r="B21" s="274" t="s">
        <v>53</v>
      </c>
      <c r="C21" s="275"/>
      <c r="D21" s="232"/>
      <c r="E21" s="40"/>
      <c r="F21" s="270"/>
      <c r="G21" s="38" t="str">
        <f t="shared" si="0"/>
        <v/>
      </c>
      <c r="H21" s="254"/>
      <c r="I21" s="40"/>
      <c r="J21" s="270"/>
      <c r="K21" s="38" t="str">
        <f t="shared" si="1"/>
        <v/>
      </c>
      <c r="L21" s="254"/>
      <c r="M21" s="41"/>
    </row>
    <row r="22" spans="1:13" ht="16.5" thickBot="1" x14ac:dyDescent="0.3">
      <c r="A22" s="266"/>
      <c r="B22" s="227" t="s">
        <v>43</v>
      </c>
      <c r="C22" s="228"/>
      <c r="D22" s="231"/>
      <c r="E22" s="42"/>
      <c r="F22" s="43"/>
      <c r="G22" s="38"/>
      <c r="H22" s="254"/>
      <c r="I22" s="42"/>
      <c r="J22" s="43"/>
      <c r="K22" s="38"/>
      <c r="L22" s="254"/>
      <c r="M22" s="41"/>
    </row>
    <row r="23" spans="1:13" ht="16.5" thickBot="1" x14ac:dyDescent="0.3">
      <c r="A23" s="266"/>
      <c r="B23" s="272"/>
      <c r="C23" s="273"/>
      <c r="D23" s="232"/>
      <c r="E23" s="42"/>
      <c r="F23" s="43"/>
      <c r="G23" s="38"/>
      <c r="H23" s="254"/>
      <c r="I23" s="42"/>
      <c r="J23" s="43"/>
      <c r="K23" s="38"/>
      <c r="L23" s="254"/>
      <c r="M23" s="41"/>
    </row>
    <row r="24" spans="1:13" ht="16.5" thickBot="1" x14ac:dyDescent="0.3">
      <c r="A24" s="266"/>
      <c r="B24" s="272"/>
      <c r="C24" s="273"/>
      <c r="D24" s="231"/>
      <c r="E24" s="42"/>
      <c r="F24" s="43"/>
      <c r="G24" s="38"/>
      <c r="H24" s="254"/>
      <c r="I24" s="42"/>
      <c r="J24" s="43"/>
      <c r="K24" s="38"/>
      <c r="L24" s="254"/>
      <c r="M24" s="41"/>
    </row>
    <row r="25" spans="1:13" ht="16.5" thickBot="1" x14ac:dyDescent="0.3">
      <c r="A25" s="267"/>
      <c r="B25" s="229"/>
      <c r="C25" s="230"/>
      <c r="D25" s="232"/>
      <c r="E25" s="45"/>
      <c r="F25" s="46"/>
      <c r="G25" s="38"/>
      <c r="H25" s="255"/>
      <c r="I25" s="45"/>
      <c r="J25" s="46"/>
      <c r="K25" s="38"/>
      <c r="L25" s="255"/>
      <c r="M25" s="47"/>
    </row>
    <row r="26" spans="1:13" ht="16.5" thickBot="1" x14ac:dyDescent="0.3">
      <c r="A26" s="265" t="s">
        <v>54</v>
      </c>
      <c r="B26" s="243" t="s">
        <v>55</v>
      </c>
      <c r="C26" s="244"/>
      <c r="D26" s="231"/>
      <c r="E26" s="36"/>
      <c r="F26" s="253" t="e">
        <f>(COUNTIF(E26:E35,"Y")/SUM(COUNTIF(E26:E35,"Y")+COUNTIF(E26:E35,"N"))*10)</f>
        <v>#DIV/0!</v>
      </c>
      <c r="G26" s="38" t="str">
        <f t="shared" si="0"/>
        <v/>
      </c>
      <c r="H26" s="253" t="e">
        <f>10*COUNTIF(G26:G39,"y")/SUM(COUNTIF(G26:G39,"y")+COUNTIF(G26:G39,"n"))</f>
        <v>#DIV/0!</v>
      </c>
      <c r="I26" s="36"/>
      <c r="J26" s="253" t="e">
        <f>(COUNTIF(I26:I35,"Y")/SUM(COUNTIF(I26:I35,"Y")+COUNTIF(I26:I35,"N"))*10)</f>
        <v>#DIV/0!</v>
      </c>
      <c r="K26" s="38" t="str">
        <f t="shared" si="1"/>
        <v/>
      </c>
      <c r="L26" s="253" t="e">
        <f>10*COUNTIF(K26:K39,"y")/SUM(COUNTIF(K26:K39,"y")+COUNTIF(K26:K39,"n"))</f>
        <v>#DIV/0!</v>
      </c>
      <c r="M26" s="39"/>
    </row>
    <row r="27" spans="1:13" ht="16.5" thickBot="1" x14ac:dyDescent="0.3">
      <c r="A27" s="266"/>
      <c r="B27" s="225" t="s">
        <v>56</v>
      </c>
      <c r="C27" s="226"/>
      <c r="D27" s="268"/>
      <c r="E27" s="40"/>
      <c r="F27" s="254"/>
      <c r="G27" s="38" t="str">
        <f t="shared" si="0"/>
        <v/>
      </c>
      <c r="H27" s="254"/>
      <c r="I27" s="40"/>
      <c r="J27" s="254"/>
      <c r="K27" s="38" t="str">
        <f t="shared" si="1"/>
        <v/>
      </c>
      <c r="L27" s="254"/>
      <c r="M27" s="41"/>
    </row>
    <row r="28" spans="1:13" ht="16.5" thickBot="1" x14ac:dyDescent="0.3">
      <c r="A28" s="266"/>
      <c r="B28" s="225" t="s">
        <v>57</v>
      </c>
      <c r="C28" s="226"/>
      <c r="D28" s="268"/>
      <c r="E28" s="40"/>
      <c r="F28" s="254"/>
      <c r="G28" s="38" t="str">
        <f t="shared" si="0"/>
        <v/>
      </c>
      <c r="H28" s="254"/>
      <c r="I28" s="40"/>
      <c r="J28" s="254"/>
      <c r="K28" s="38" t="str">
        <f t="shared" si="1"/>
        <v/>
      </c>
      <c r="L28" s="254"/>
      <c r="M28" s="41"/>
    </row>
    <row r="29" spans="1:13" ht="16.5" thickBot="1" x14ac:dyDescent="0.3">
      <c r="A29" s="266"/>
      <c r="B29" s="225" t="s">
        <v>58</v>
      </c>
      <c r="C29" s="226"/>
      <c r="D29" s="268"/>
      <c r="E29" s="40"/>
      <c r="F29" s="254"/>
      <c r="G29" s="38" t="str">
        <f t="shared" si="0"/>
        <v/>
      </c>
      <c r="H29" s="254"/>
      <c r="I29" s="40"/>
      <c r="J29" s="254"/>
      <c r="K29" s="38" t="str">
        <f t="shared" si="1"/>
        <v/>
      </c>
      <c r="L29" s="254"/>
      <c r="M29" s="41"/>
    </row>
    <row r="30" spans="1:13" ht="16.5" thickBot="1" x14ac:dyDescent="0.3">
      <c r="A30" s="266"/>
      <c r="B30" s="225" t="s">
        <v>59</v>
      </c>
      <c r="C30" s="226"/>
      <c r="D30" s="268"/>
      <c r="E30" s="40"/>
      <c r="F30" s="254"/>
      <c r="G30" s="38" t="str">
        <f t="shared" si="0"/>
        <v/>
      </c>
      <c r="H30" s="254"/>
      <c r="I30" s="40"/>
      <c r="J30" s="254"/>
      <c r="K30" s="38" t="str">
        <f t="shared" si="1"/>
        <v/>
      </c>
      <c r="L30" s="254"/>
      <c r="M30" s="41"/>
    </row>
    <row r="31" spans="1:13" ht="16.5" thickBot="1" x14ac:dyDescent="0.3">
      <c r="A31" s="266"/>
      <c r="B31" s="225" t="s">
        <v>60</v>
      </c>
      <c r="C31" s="226"/>
      <c r="D31" s="268"/>
      <c r="E31" s="40"/>
      <c r="F31" s="254"/>
      <c r="G31" s="38" t="str">
        <f t="shared" si="0"/>
        <v/>
      </c>
      <c r="H31" s="254"/>
      <c r="I31" s="40"/>
      <c r="J31" s="254"/>
      <c r="K31" s="38" t="str">
        <f t="shared" si="1"/>
        <v/>
      </c>
      <c r="L31" s="254"/>
      <c r="M31" s="41"/>
    </row>
    <row r="32" spans="1:13" ht="16.5" thickBot="1" x14ac:dyDescent="0.3">
      <c r="A32" s="266"/>
      <c r="B32" s="225" t="s">
        <v>61</v>
      </c>
      <c r="C32" s="226"/>
      <c r="D32" s="268"/>
      <c r="E32" s="40"/>
      <c r="F32" s="254"/>
      <c r="G32" s="38" t="str">
        <f t="shared" si="0"/>
        <v/>
      </c>
      <c r="H32" s="254"/>
      <c r="I32" s="40"/>
      <c r="J32" s="254"/>
      <c r="K32" s="38" t="str">
        <f t="shared" si="1"/>
        <v/>
      </c>
      <c r="L32" s="254"/>
      <c r="M32" s="41"/>
    </row>
    <row r="33" spans="1:13" ht="16.5" thickBot="1" x14ac:dyDescent="0.3">
      <c r="A33" s="266"/>
      <c r="B33" s="225" t="s">
        <v>62</v>
      </c>
      <c r="C33" s="226"/>
      <c r="D33" s="268"/>
      <c r="E33" s="40"/>
      <c r="F33" s="254"/>
      <c r="G33" s="38" t="str">
        <f t="shared" si="0"/>
        <v/>
      </c>
      <c r="H33" s="254"/>
      <c r="I33" s="40"/>
      <c r="J33" s="254"/>
      <c r="K33" s="38" t="str">
        <f t="shared" si="1"/>
        <v/>
      </c>
      <c r="L33" s="254"/>
      <c r="M33" s="41"/>
    </row>
    <row r="34" spans="1:13" ht="16.5" thickBot="1" x14ac:dyDescent="0.3">
      <c r="A34" s="266"/>
      <c r="B34" s="225" t="s">
        <v>63</v>
      </c>
      <c r="C34" s="226"/>
      <c r="D34" s="268"/>
      <c r="E34" s="40"/>
      <c r="F34" s="254"/>
      <c r="G34" s="38" t="str">
        <f t="shared" si="0"/>
        <v/>
      </c>
      <c r="H34" s="254"/>
      <c r="I34" s="40"/>
      <c r="J34" s="254"/>
      <c r="K34" s="38" t="str">
        <f t="shared" si="1"/>
        <v/>
      </c>
      <c r="L34" s="254"/>
      <c r="M34" s="41"/>
    </row>
    <row r="35" spans="1:13" ht="16.5" thickBot="1" x14ac:dyDescent="0.3">
      <c r="A35" s="266"/>
      <c r="B35" s="225" t="s">
        <v>64</v>
      </c>
      <c r="C35" s="226"/>
      <c r="D35" s="232"/>
      <c r="E35" s="40"/>
      <c r="F35" s="270"/>
      <c r="G35" s="38" t="str">
        <f t="shared" si="0"/>
        <v/>
      </c>
      <c r="H35" s="254"/>
      <c r="I35" s="40"/>
      <c r="J35" s="270"/>
      <c r="K35" s="38" t="str">
        <f t="shared" si="1"/>
        <v/>
      </c>
      <c r="L35" s="254"/>
      <c r="M35" s="41"/>
    </row>
    <row r="36" spans="1:13" ht="16.5" thickBot="1" x14ac:dyDescent="0.3">
      <c r="A36" s="266"/>
      <c r="B36" s="227" t="s">
        <v>43</v>
      </c>
      <c r="C36" s="271"/>
      <c r="D36" s="231"/>
      <c r="E36" s="42"/>
      <c r="F36" s="43"/>
      <c r="G36" s="38"/>
      <c r="H36" s="254"/>
      <c r="I36" s="42"/>
      <c r="J36" s="43"/>
      <c r="K36" s="38"/>
      <c r="L36" s="254"/>
      <c r="M36" s="41"/>
    </row>
    <row r="37" spans="1:13" ht="16.5" thickBot="1" x14ac:dyDescent="0.3">
      <c r="A37" s="266"/>
      <c r="B37" s="272"/>
      <c r="C37" s="273"/>
      <c r="D37" s="232"/>
      <c r="E37" s="42"/>
      <c r="F37" s="43"/>
      <c r="G37" s="38"/>
      <c r="H37" s="254"/>
      <c r="I37" s="42"/>
      <c r="J37" s="43"/>
      <c r="K37" s="38"/>
      <c r="L37" s="254"/>
      <c r="M37" s="41"/>
    </row>
    <row r="38" spans="1:13" ht="16.5" thickBot="1" x14ac:dyDescent="0.3">
      <c r="A38" s="266"/>
      <c r="B38" s="272"/>
      <c r="C38" s="273"/>
      <c r="D38" s="231"/>
      <c r="E38" s="42"/>
      <c r="F38" s="43"/>
      <c r="G38" s="38"/>
      <c r="H38" s="254"/>
      <c r="I38" s="42"/>
      <c r="J38" s="43"/>
      <c r="K38" s="38"/>
      <c r="L38" s="254"/>
      <c r="M38" s="41"/>
    </row>
    <row r="39" spans="1:13" ht="16.5" thickBot="1" x14ac:dyDescent="0.3">
      <c r="A39" s="267"/>
      <c r="B39" s="229"/>
      <c r="C39" s="230"/>
      <c r="D39" s="232"/>
      <c r="E39" s="45"/>
      <c r="F39" s="46"/>
      <c r="G39" s="38"/>
      <c r="H39" s="255"/>
      <c r="I39" s="45"/>
      <c r="J39" s="46"/>
      <c r="K39" s="38"/>
      <c r="L39" s="255"/>
      <c r="M39" s="47"/>
    </row>
    <row r="40" spans="1:13" ht="16.5" thickBot="1" x14ac:dyDescent="0.3">
      <c r="A40" s="265" t="s">
        <v>65</v>
      </c>
      <c r="B40" s="243" t="s">
        <v>66</v>
      </c>
      <c r="C40" s="244"/>
      <c r="D40" s="48"/>
      <c r="E40" s="36"/>
      <c r="F40" s="253" t="e">
        <f>(COUNTIF(E40:E60,"Y")/SUM(COUNTIF(E40:E60,"Y")+COUNTIF(E40:E60,"N"))*10)</f>
        <v>#DIV/0!</v>
      </c>
      <c r="G40" s="38" t="str">
        <f t="shared" si="0"/>
        <v/>
      </c>
      <c r="H40" s="253" t="e">
        <f>COUNTIF(G40:G63,"y")*10/SUM(COUNTIF(G40:G63,"y")+COUNTIF(G40:G63,"n"))</f>
        <v>#DIV/0!</v>
      </c>
      <c r="I40" s="36"/>
      <c r="J40" s="253" t="e">
        <f>(COUNTIF(I40:I60,"Y")/SUM(COUNTIF(I40:I60,"Y")+COUNTIF(I40:I60,"N"))*10)</f>
        <v>#DIV/0!</v>
      </c>
      <c r="K40" s="38" t="str">
        <f t="shared" si="1"/>
        <v/>
      </c>
      <c r="L40" s="253" t="e">
        <f>COUNTIF(K40:K63,"y")*10/SUM(COUNTIF(K40:K63,"y")+COUNTIF(K40:K63,"n"))</f>
        <v>#DIV/0!</v>
      </c>
      <c r="M40" s="39"/>
    </row>
    <row r="41" spans="1:13" ht="16.5" thickBot="1" x14ac:dyDescent="0.3">
      <c r="A41" s="266"/>
      <c r="B41" s="225" t="s">
        <v>67</v>
      </c>
      <c r="C41" s="226"/>
      <c r="D41" s="49"/>
      <c r="E41" s="40"/>
      <c r="F41" s="254"/>
      <c r="G41" s="38" t="str">
        <f t="shared" si="0"/>
        <v/>
      </c>
      <c r="H41" s="254"/>
      <c r="I41" s="40"/>
      <c r="J41" s="254"/>
      <c r="K41" s="38" t="str">
        <f t="shared" si="1"/>
        <v/>
      </c>
      <c r="L41" s="254"/>
      <c r="M41" s="41"/>
    </row>
    <row r="42" spans="1:13" ht="16.5" thickBot="1" x14ac:dyDescent="0.3">
      <c r="A42" s="266"/>
      <c r="B42" s="225" t="s">
        <v>68</v>
      </c>
      <c r="C42" s="226"/>
      <c r="D42" s="49"/>
      <c r="E42" s="40"/>
      <c r="F42" s="254"/>
      <c r="G42" s="38" t="str">
        <f t="shared" si="0"/>
        <v/>
      </c>
      <c r="H42" s="254"/>
      <c r="I42" s="40"/>
      <c r="J42" s="254"/>
      <c r="K42" s="38" t="str">
        <f t="shared" si="1"/>
        <v/>
      </c>
      <c r="L42" s="254"/>
      <c r="M42" s="41"/>
    </row>
    <row r="43" spans="1:13" ht="16.5" thickBot="1" x14ac:dyDescent="0.3">
      <c r="A43" s="266"/>
      <c r="B43" s="225" t="s">
        <v>69</v>
      </c>
      <c r="C43" s="226"/>
      <c r="D43" s="49"/>
      <c r="E43" s="40"/>
      <c r="F43" s="254"/>
      <c r="G43" s="38" t="str">
        <f t="shared" si="0"/>
        <v/>
      </c>
      <c r="H43" s="254"/>
      <c r="I43" s="40"/>
      <c r="J43" s="254"/>
      <c r="K43" s="38" t="str">
        <f t="shared" si="1"/>
        <v/>
      </c>
      <c r="L43" s="254"/>
      <c r="M43" s="41"/>
    </row>
    <row r="44" spans="1:13" ht="16.5" thickBot="1" x14ac:dyDescent="0.3">
      <c r="A44" s="266"/>
      <c r="B44" s="225" t="s">
        <v>70</v>
      </c>
      <c r="C44" s="226"/>
      <c r="D44" s="49"/>
      <c r="E44" s="40"/>
      <c r="F44" s="254"/>
      <c r="G44" s="38" t="str">
        <f t="shared" si="0"/>
        <v/>
      </c>
      <c r="H44" s="254"/>
      <c r="I44" s="40"/>
      <c r="J44" s="254"/>
      <c r="K44" s="38" t="str">
        <f t="shared" si="1"/>
        <v/>
      </c>
      <c r="L44" s="254"/>
      <c r="M44" s="41"/>
    </row>
    <row r="45" spans="1:13" ht="16.5" thickBot="1" x14ac:dyDescent="0.3">
      <c r="A45" s="266"/>
      <c r="B45" s="225" t="s">
        <v>71</v>
      </c>
      <c r="C45" s="226"/>
      <c r="D45" s="49"/>
      <c r="E45" s="40"/>
      <c r="F45" s="254"/>
      <c r="G45" s="38" t="str">
        <f t="shared" si="0"/>
        <v/>
      </c>
      <c r="H45" s="254"/>
      <c r="I45" s="40"/>
      <c r="J45" s="254"/>
      <c r="K45" s="38" t="str">
        <f t="shared" si="1"/>
        <v/>
      </c>
      <c r="L45" s="254"/>
      <c r="M45" s="41"/>
    </row>
    <row r="46" spans="1:13" ht="16.5" thickBot="1" x14ac:dyDescent="0.3">
      <c r="A46" s="266"/>
      <c r="B46" s="225" t="s">
        <v>72</v>
      </c>
      <c r="C46" s="226"/>
      <c r="D46" s="49"/>
      <c r="E46" s="40"/>
      <c r="F46" s="254"/>
      <c r="G46" s="38" t="str">
        <f t="shared" si="0"/>
        <v/>
      </c>
      <c r="H46" s="254"/>
      <c r="I46" s="40"/>
      <c r="J46" s="254"/>
      <c r="K46" s="38" t="str">
        <f t="shared" si="1"/>
        <v/>
      </c>
      <c r="L46" s="254"/>
      <c r="M46" s="41"/>
    </row>
    <row r="47" spans="1:13" ht="16.5" thickBot="1" x14ac:dyDescent="0.3">
      <c r="A47" s="266"/>
      <c r="B47" s="225" t="s">
        <v>73</v>
      </c>
      <c r="C47" s="226"/>
      <c r="D47" s="49"/>
      <c r="E47" s="40"/>
      <c r="F47" s="254"/>
      <c r="G47" s="38" t="str">
        <f t="shared" si="0"/>
        <v/>
      </c>
      <c r="H47" s="254"/>
      <c r="I47" s="40"/>
      <c r="J47" s="254"/>
      <c r="K47" s="38" t="str">
        <f t="shared" si="1"/>
        <v/>
      </c>
      <c r="L47" s="254"/>
      <c r="M47" s="41"/>
    </row>
    <row r="48" spans="1:13" ht="16.5" thickBot="1" x14ac:dyDescent="0.3">
      <c r="A48" s="266"/>
      <c r="B48" s="225" t="s">
        <v>74</v>
      </c>
      <c r="C48" s="226"/>
      <c r="D48" s="49"/>
      <c r="E48" s="40"/>
      <c r="F48" s="254"/>
      <c r="G48" s="38" t="str">
        <f t="shared" si="0"/>
        <v/>
      </c>
      <c r="H48" s="254"/>
      <c r="I48" s="40"/>
      <c r="J48" s="254"/>
      <c r="K48" s="38" t="str">
        <f t="shared" si="1"/>
        <v/>
      </c>
      <c r="L48" s="254"/>
      <c r="M48" s="41"/>
    </row>
    <row r="49" spans="1:13" ht="16.5" thickBot="1" x14ac:dyDescent="0.3">
      <c r="A49" s="266"/>
      <c r="B49" s="225" t="s">
        <v>75</v>
      </c>
      <c r="C49" s="226"/>
      <c r="D49" s="49"/>
      <c r="E49" s="40"/>
      <c r="F49" s="254"/>
      <c r="G49" s="38" t="str">
        <f t="shared" si="0"/>
        <v/>
      </c>
      <c r="H49" s="254"/>
      <c r="I49" s="40"/>
      <c r="J49" s="254"/>
      <c r="K49" s="38" t="str">
        <f t="shared" si="1"/>
        <v/>
      </c>
      <c r="L49" s="254"/>
      <c r="M49" s="41"/>
    </row>
    <row r="50" spans="1:13" ht="16.5" thickBot="1" x14ac:dyDescent="0.3">
      <c r="A50" s="266"/>
      <c r="B50" s="225" t="s">
        <v>76</v>
      </c>
      <c r="C50" s="226"/>
      <c r="D50" s="49"/>
      <c r="E50" s="40"/>
      <c r="F50" s="254"/>
      <c r="G50" s="38" t="str">
        <f t="shared" si="0"/>
        <v/>
      </c>
      <c r="H50" s="254"/>
      <c r="I50" s="40"/>
      <c r="J50" s="254"/>
      <c r="K50" s="38" t="str">
        <f t="shared" si="1"/>
        <v/>
      </c>
      <c r="L50" s="254"/>
      <c r="M50" s="41"/>
    </row>
    <row r="51" spans="1:13" ht="16.5" thickBot="1" x14ac:dyDescent="0.3">
      <c r="A51" s="266"/>
      <c r="B51" s="225" t="s">
        <v>77</v>
      </c>
      <c r="C51" s="226"/>
      <c r="D51" s="49"/>
      <c r="E51" s="40"/>
      <c r="F51" s="254"/>
      <c r="G51" s="38" t="str">
        <f t="shared" si="0"/>
        <v/>
      </c>
      <c r="H51" s="254"/>
      <c r="I51" s="40"/>
      <c r="J51" s="254"/>
      <c r="K51" s="38" t="str">
        <f t="shared" si="1"/>
        <v/>
      </c>
      <c r="L51" s="254"/>
      <c r="M51" s="41"/>
    </row>
    <row r="52" spans="1:13" ht="16.5" thickBot="1" x14ac:dyDescent="0.3">
      <c r="A52" s="266"/>
      <c r="B52" s="225" t="s">
        <v>78</v>
      </c>
      <c r="C52" s="226"/>
      <c r="D52" s="49"/>
      <c r="E52" s="40"/>
      <c r="F52" s="254"/>
      <c r="G52" s="38" t="str">
        <f t="shared" si="0"/>
        <v/>
      </c>
      <c r="H52" s="254"/>
      <c r="I52" s="40"/>
      <c r="J52" s="254"/>
      <c r="K52" s="38" t="str">
        <f t="shared" si="1"/>
        <v/>
      </c>
      <c r="L52" s="254"/>
      <c r="M52" s="41"/>
    </row>
    <row r="53" spans="1:13" ht="16.5" thickBot="1" x14ac:dyDescent="0.3">
      <c r="A53" s="266"/>
      <c r="B53" s="225" t="s">
        <v>79</v>
      </c>
      <c r="C53" s="226"/>
      <c r="D53" s="49"/>
      <c r="E53" s="40"/>
      <c r="F53" s="254"/>
      <c r="G53" s="38" t="str">
        <f t="shared" si="0"/>
        <v/>
      </c>
      <c r="H53" s="254"/>
      <c r="I53" s="40"/>
      <c r="J53" s="254"/>
      <c r="K53" s="38" t="str">
        <f t="shared" si="1"/>
        <v/>
      </c>
      <c r="L53" s="254"/>
      <c r="M53" s="41"/>
    </row>
    <row r="54" spans="1:13" ht="16.5" thickBot="1" x14ac:dyDescent="0.3">
      <c r="A54" s="266"/>
      <c r="B54" s="225" t="s">
        <v>80</v>
      </c>
      <c r="C54" s="226"/>
      <c r="D54" s="49"/>
      <c r="E54" s="40"/>
      <c r="F54" s="254"/>
      <c r="G54" s="38" t="str">
        <f t="shared" si="0"/>
        <v/>
      </c>
      <c r="H54" s="254"/>
      <c r="I54" s="40"/>
      <c r="J54" s="254"/>
      <c r="K54" s="38" t="str">
        <f t="shared" si="1"/>
        <v/>
      </c>
      <c r="L54" s="254"/>
      <c r="M54" s="41"/>
    </row>
    <row r="55" spans="1:13" ht="16.5" thickBot="1" x14ac:dyDescent="0.3">
      <c r="A55" s="266"/>
      <c r="B55" s="225" t="s">
        <v>142</v>
      </c>
      <c r="C55" s="226"/>
      <c r="D55" s="49"/>
      <c r="E55" s="40"/>
      <c r="F55" s="254"/>
      <c r="G55" s="38" t="str">
        <f t="shared" si="0"/>
        <v/>
      </c>
      <c r="H55" s="254"/>
      <c r="I55" s="40"/>
      <c r="J55" s="254"/>
      <c r="K55" s="38" t="str">
        <f t="shared" si="1"/>
        <v/>
      </c>
      <c r="L55" s="254"/>
      <c r="M55" s="41"/>
    </row>
    <row r="56" spans="1:13" ht="16.5" thickBot="1" x14ac:dyDescent="0.3">
      <c r="A56" s="266"/>
      <c r="B56" s="225" t="s">
        <v>81</v>
      </c>
      <c r="C56" s="226"/>
      <c r="D56" s="49"/>
      <c r="E56" s="40"/>
      <c r="F56" s="254"/>
      <c r="G56" s="38" t="str">
        <f t="shared" si="0"/>
        <v/>
      </c>
      <c r="H56" s="254"/>
      <c r="I56" s="40"/>
      <c r="J56" s="254"/>
      <c r="K56" s="38" t="str">
        <f t="shared" si="1"/>
        <v/>
      </c>
      <c r="L56" s="254"/>
      <c r="M56" s="41"/>
    </row>
    <row r="57" spans="1:13" ht="16.5" thickBot="1" x14ac:dyDescent="0.3">
      <c r="A57" s="266"/>
      <c r="B57" s="225" t="s">
        <v>82</v>
      </c>
      <c r="C57" s="226"/>
      <c r="D57" s="49"/>
      <c r="E57" s="40"/>
      <c r="F57" s="254"/>
      <c r="G57" s="38" t="str">
        <f t="shared" si="0"/>
        <v/>
      </c>
      <c r="H57" s="254"/>
      <c r="I57" s="40"/>
      <c r="J57" s="254"/>
      <c r="K57" s="38" t="str">
        <f t="shared" si="1"/>
        <v/>
      </c>
      <c r="L57" s="254"/>
      <c r="M57" s="41"/>
    </row>
    <row r="58" spans="1:13" ht="16.5" thickBot="1" x14ac:dyDescent="0.3">
      <c r="A58" s="266"/>
      <c r="B58" s="225" t="s">
        <v>83</v>
      </c>
      <c r="C58" s="226"/>
      <c r="D58" s="49"/>
      <c r="E58" s="40"/>
      <c r="F58" s="254"/>
      <c r="G58" s="38" t="str">
        <f t="shared" si="0"/>
        <v/>
      </c>
      <c r="H58" s="254"/>
      <c r="I58" s="40"/>
      <c r="J58" s="254"/>
      <c r="K58" s="38" t="str">
        <f t="shared" si="1"/>
        <v/>
      </c>
      <c r="L58" s="254"/>
      <c r="M58" s="41"/>
    </row>
    <row r="59" spans="1:13" ht="16.5" thickBot="1" x14ac:dyDescent="0.3">
      <c r="A59" s="266"/>
      <c r="B59" s="225" t="s">
        <v>84</v>
      </c>
      <c r="C59" s="226"/>
      <c r="D59" s="49"/>
      <c r="E59" s="40"/>
      <c r="F59" s="254"/>
      <c r="G59" s="38" t="str">
        <f t="shared" si="0"/>
        <v/>
      </c>
      <c r="H59" s="254"/>
      <c r="I59" s="40"/>
      <c r="J59" s="254"/>
      <c r="K59" s="38" t="str">
        <f t="shared" si="1"/>
        <v/>
      </c>
      <c r="L59" s="254"/>
      <c r="M59" s="41"/>
    </row>
    <row r="60" spans="1:13" ht="16.5" thickBot="1" x14ac:dyDescent="0.3">
      <c r="A60" s="266"/>
      <c r="B60" s="225" t="s">
        <v>85</v>
      </c>
      <c r="C60" s="226"/>
      <c r="D60" s="44"/>
      <c r="E60" s="40"/>
      <c r="F60" s="270"/>
      <c r="G60" s="38" t="str">
        <f t="shared" si="0"/>
        <v/>
      </c>
      <c r="H60" s="254"/>
      <c r="I60" s="40"/>
      <c r="J60" s="270"/>
      <c r="K60" s="38" t="str">
        <f t="shared" si="1"/>
        <v/>
      </c>
      <c r="L60" s="254"/>
      <c r="M60" s="41"/>
    </row>
    <row r="61" spans="1:13" ht="16.5" thickBot="1" x14ac:dyDescent="0.3">
      <c r="A61" s="266"/>
      <c r="B61" s="227" t="s">
        <v>43</v>
      </c>
      <c r="C61" s="271"/>
      <c r="D61" s="231"/>
      <c r="E61" s="40"/>
      <c r="F61" s="50"/>
      <c r="G61" s="38" t="str">
        <f t="shared" si="0"/>
        <v/>
      </c>
      <c r="H61" s="254"/>
      <c r="I61" s="40"/>
      <c r="J61" s="50"/>
      <c r="K61" s="38" t="str">
        <f t="shared" si="1"/>
        <v/>
      </c>
      <c r="L61" s="254"/>
      <c r="M61" s="41"/>
    </row>
    <row r="62" spans="1:13" ht="16.5" thickBot="1" x14ac:dyDescent="0.3">
      <c r="A62" s="266"/>
      <c r="B62" s="272"/>
      <c r="C62" s="273"/>
      <c r="D62" s="268"/>
      <c r="E62" s="42"/>
      <c r="F62" s="43"/>
      <c r="G62" s="38"/>
      <c r="H62" s="254"/>
      <c r="I62" s="42"/>
      <c r="J62" s="43"/>
      <c r="K62" s="38"/>
      <c r="L62" s="254"/>
      <c r="M62" s="41"/>
    </row>
    <row r="63" spans="1:13" ht="16.5" thickBot="1" x14ac:dyDescent="0.3">
      <c r="A63" s="267"/>
      <c r="B63" s="229"/>
      <c r="C63" s="230"/>
      <c r="D63" s="232"/>
      <c r="E63" s="45"/>
      <c r="F63" s="46"/>
      <c r="G63" s="38"/>
      <c r="H63" s="255"/>
      <c r="I63" s="45"/>
      <c r="J63" s="46"/>
      <c r="K63" s="38"/>
      <c r="L63" s="255"/>
      <c r="M63" s="47"/>
    </row>
    <row r="64" spans="1:13" ht="16.5" thickBot="1" x14ac:dyDescent="0.3">
      <c r="A64" s="265" t="s">
        <v>86</v>
      </c>
      <c r="B64" s="243" t="s">
        <v>87</v>
      </c>
      <c r="C64" s="244"/>
      <c r="D64" s="231"/>
      <c r="E64" s="36"/>
      <c r="F64" s="253" t="e">
        <f>(COUNTIF(E64:E67,"Y")/SUM(COUNTIF(E64:E67,"Y")+COUNTIF(E64:E67,"N"))*10)</f>
        <v>#DIV/0!</v>
      </c>
      <c r="G64" s="38" t="str">
        <f t="shared" si="0"/>
        <v/>
      </c>
      <c r="H64" s="253" t="e">
        <f>COUNTIF(G64:G69,"Y")*10/SUM(COUNTIF(G64:G69,"Y")+COUNTIF(G64:G69,"N"))</f>
        <v>#DIV/0!</v>
      </c>
      <c r="I64" s="36"/>
      <c r="J64" s="253" t="e">
        <f>(COUNTIF(I64:I67,"Y")/SUM(COUNTIF(I64:I67,"Y")+COUNTIF(I64:I67,"N"))*10)</f>
        <v>#DIV/0!</v>
      </c>
      <c r="K64" s="38" t="str">
        <f t="shared" si="1"/>
        <v/>
      </c>
      <c r="L64" s="253" t="e">
        <f>COUNTIF(K64:K69,"Y")*10/SUM(COUNTIF(K64:K69,"Y")+COUNTIF(K64:K69,"N"))</f>
        <v>#DIV/0!</v>
      </c>
      <c r="M64" s="39"/>
    </row>
    <row r="65" spans="1:13" ht="16.5" thickBot="1" x14ac:dyDescent="0.3">
      <c r="A65" s="266"/>
      <c r="B65" s="225" t="s">
        <v>88</v>
      </c>
      <c r="C65" s="226"/>
      <c r="D65" s="268"/>
      <c r="E65" s="40"/>
      <c r="F65" s="254"/>
      <c r="G65" s="38" t="str">
        <f t="shared" si="0"/>
        <v/>
      </c>
      <c r="H65" s="254"/>
      <c r="I65" s="40"/>
      <c r="J65" s="254"/>
      <c r="K65" s="38" t="str">
        <f t="shared" si="1"/>
        <v/>
      </c>
      <c r="L65" s="254"/>
      <c r="M65" s="41"/>
    </row>
    <row r="66" spans="1:13" ht="16.5" thickBot="1" x14ac:dyDescent="0.3">
      <c r="A66" s="266"/>
      <c r="B66" s="225" t="s">
        <v>89</v>
      </c>
      <c r="C66" s="226"/>
      <c r="D66" s="268"/>
      <c r="E66" s="40"/>
      <c r="F66" s="254"/>
      <c r="G66" s="38" t="str">
        <f t="shared" si="0"/>
        <v/>
      </c>
      <c r="H66" s="254"/>
      <c r="I66" s="40"/>
      <c r="J66" s="254"/>
      <c r="K66" s="38" t="str">
        <f t="shared" si="1"/>
        <v/>
      </c>
      <c r="L66" s="254"/>
      <c r="M66" s="41"/>
    </row>
    <row r="67" spans="1:13" ht="15.75" x14ac:dyDescent="0.25">
      <c r="A67" s="266"/>
      <c r="B67" s="225" t="s">
        <v>90</v>
      </c>
      <c r="C67" s="226"/>
      <c r="D67" s="269"/>
      <c r="E67" s="40"/>
      <c r="F67" s="270"/>
      <c r="G67" s="38" t="str">
        <f t="shared" si="0"/>
        <v/>
      </c>
      <c r="H67" s="254"/>
      <c r="I67" s="40"/>
      <c r="J67" s="270"/>
      <c r="K67" s="38" t="str">
        <f t="shared" si="1"/>
        <v/>
      </c>
      <c r="L67" s="254"/>
      <c r="M67" s="41"/>
    </row>
    <row r="68" spans="1:13" ht="15.75" x14ac:dyDescent="0.25">
      <c r="A68" s="266"/>
      <c r="B68" s="227" t="s">
        <v>43</v>
      </c>
      <c r="C68" s="228"/>
      <c r="D68" s="51"/>
      <c r="E68" s="42"/>
      <c r="F68" s="43"/>
      <c r="G68" s="52"/>
      <c r="H68" s="254"/>
      <c r="I68" s="42"/>
      <c r="J68" s="43"/>
      <c r="K68" s="52"/>
      <c r="L68" s="254"/>
      <c r="M68" s="41"/>
    </row>
    <row r="69" spans="1:13" ht="16.5" thickBot="1" x14ac:dyDescent="0.3">
      <c r="A69" s="267"/>
      <c r="B69" s="229"/>
      <c r="C69" s="230"/>
      <c r="D69" s="53"/>
      <c r="E69" s="45"/>
      <c r="F69" s="46"/>
      <c r="G69" s="54"/>
      <c r="H69" s="255"/>
      <c r="I69" s="45"/>
      <c r="J69" s="46"/>
      <c r="K69" s="54"/>
      <c r="L69" s="255"/>
      <c r="M69" s="47"/>
    </row>
    <row r="70" spans="1:13" ht="16.5" thickBot="1" x14ac:dyDescent="0.3">
      <c r="A70" s="55"/>
      <c r="B70" s="56"/>
      <c r="C70" s="57" t="s">
        <v>91</v>
      </c>
      <c r="D70" s="58"/>
      <c r="E70" s="59" t="s">
        <v>92</v>
      </c>
      <c r="F70" s="60" t="e">
        <f>(COUNTIF(E7:E67,"Y")/SUM(COUNTIF(E7:E67,"Y")+COUNTIF(E7:E67,"N"))*10)</f>
        <v>#DIV/0!</v>
      </c>
      <c r="G70" s="61" t="s">
        <v>93</v>
      </c>
      <c r="H70" s="60" t="e">
        <f>COUNTIF(G7:G69,"y")*10/SUM(COUNTIF(G7:G69,"y")+COUNTIF(G7:G69,"n"))</f>
        <v>#DIV/0!</v>
      </c>
      <c r="I70" s="59" t="s">
        <v>92</v>
      </c>
      <c r="J70" s="60" t="e">
        <f>(COUNTIF(I7:I67,"Y")/SUM(COUNTIF(I7:I67,"Y")+COUNTIF(I7:I67,"N"))*10)</f>
        <v>#DIV/0!</v>
      </c>
      <c r="K70" s="61" t="s">
        <v>93</v>
      </c>
      <c r="L70" s="60" t="e">
        <f>COUNTIF(K7:K69,"y")*10/SUM(COUNTIF(K7:K69,"y")+COUNTIF(K7:K69,"n"))</f>
        <v>#DIV/0!</v>
      </c>
      <c r="M70" s="56"/>
    </row>
    <row r="71" spans="1:13" ht="16.5" thickBot="1" x14ac:dyDescent="0.3">
      <c r="A71" s="55"/>
      <c r="B71" s="56"/>
      <c r="C71" s="62"/>
      <c r="D71" s="62"/>
      <c r="E71" s="63"/>
      <c r="F71" s="64"/>
      <c r="G71" s="64"/>
      <c r="H71" s="64"/>
      <c r="I71" s="64"/>
      <c r="J71" s="64"/>
      <c r="K71" s="64"/>
      <c r="L71" s="64"/>
      <c r="M71" s="56"/>
    </row>
    <row r="72" spans="1:13" ht="16.5" thickBot="1" x14ac:dyDescent="0.3">
      <c r="A72" s="256"/>
      <c r="B72" s="257"/>
      <c r="C72" s="257"/>
      <c r="D72" s="258"/>
      <c r="E72" s="262" t="s">
        <v>27</v>
      </c>
      <c r="F72" s="263"/>
      <c r="G72" s="263"/>
      <c r="H72" s="264"/>
      <c r="I72" s="262" t="s">
        <v>28</v>
      </c>
      <c r="J72" s="263"/>
      <c r="K72" s="263"/>
      <c r="L72" s="264"/>
      <c r="M72" s="56"/>
    </row>
    <row r="73" spans="1:13" ht="16.5" thickBot="1" x14ac:dyDescent="0.3">
      <c r="A73" s="259"/>
      <c r="B73" s="260"/>
      <c r="C73" s="260"/>
      <c r="D73" s="261"/>
      <c r="E73" s="235" t="s">
        <v>94</v>
      </c>
      <c r="F73" s="236"/>
      <c r="G73" s="237" t="s">
        <v>95</v>
      </c>
      <c r="H73" s="236"/>
      <c r="I73" s="235" t="s">
        <v>94</v>
      </c>
      <c r="J73" s="236"/>
      <c r="K73" s="237" t="s">
        <v>95</v>
      </c>
      <c r="L73" s="236"/>
      <c r="M73" s="56"/>
    </row>
    <row r="74" spans="1:13" ht="102.75" thickBot="1" x14ac:dyDescent="0.3">
      <c r="A74" s="65" t="s">
        <v>32</v>
      </c>
      <c r="B74" s="238" t="s">
        <v>33</v>
      </c>
      <c r="C74" s="239"/>
      <c r="D74" s="66" t="s">
        <v>96</v>
      </c>
      <c r="E74" s="33" t="s">
        <v>35</v>
      </c>
      <c r="F74" s="34" t="s">
        <v>38</v>
      </c>
      <c r="G74" s="33" t="s">
        <v>139</v>
      </c>
      <c r="H74" s="34" t="s">
        <v>97</v>
      </c>
      <c r="I74" s="33" t="s">
        <v>35</v>
      </c>
      <c r="J74" s="34" t="s">
        <v>38</v>
      </c>
      <c r="K74" s="33" t="s">
        <v>140</v>
      </c>
      <c r="L74" s="34" t="s">
        <v>97</v>
      </c>
      <c r="M74" s="67" t="s">
        <v>39</v>
      </c>
    </row>
    <row r="75" spans="1:13" ht="16.5" thickBot="1" x14ac:dyDescent="0.3">
      <c r="A75" s="240" t="s">
        <v>98</v>
      </c>
      <c r="B75" s="243" t="s">
        <v>99</v>
      </c>
      <c r="C75" s="244"/>
      <c r="D75" s="245"/>
      <c r="E75" s="68"/>
      <c r="F75" s="248" t="e">
        <f>(COUNTIF(E75:E88,"Y")/SUM(COUNTIF(E75:E88,"Y")+COUNTIF(E75:E88,"N"))*10)</f>
        <v>#DIV/0!</v>
      </c>
      <c r="G75" s="38" t="str">
        <f t="shared" ref="G75:G91" si="2">IF(E75="Y","Y",IF(E75="N","N",""))</f>
        <v/>
      </c>
      <c r="H75" s="248" t="e">
        <f>COUNTIF(G75:G92,"y")*10/SUM(COUNTIF(G75:G92,"y")+COUNTIF(G75:G92,"n"))</f>
        <v>#DIV/0!</v>
      </c>
      <c r="I75" s="68"/>
      <c r="J75" s="248" t="e">
        <f>(COUNTIF(I75:I88,"Y")/SUM(COUNTIF(I75:I88,"Y")+COUNTIF(I75:I88,"N"))*10)</f>
        <v>#DIV/0!</v>
      </c>
      <c r="K75" s="38" t="str">
        <f t="shared" ref="K75:K91" si="3">IF(I75="Y","Y",IF(I75="N","N",""))</f>
        <v/>
      </c>
      <c r="L75" s="248" t="e">
        <f>COUNTIF(K75:K92,"y")*10/SUM(COUNTIF(K75:K92,"y")+COUNTIF(K75:K92,"n"))</f>
        <v>#DIV/0!</v>
      </c>
      <c r="M75" s="69"/>
    </row>
    <row r="76" spans="1:13" ht="16.5" thickBot="1" x14ac:dyDescent="0.3">
      <c r="A76" s="241"/>
      <c r="B76" s="225" t="s">
        <v>100</v>
      </c>
      <c r="C76" s="226"/>
      <c r="D76" s="246"/>
      <c r="E76" s="70"/>
      <c r="F76" s="249"/>
      <c r="G76" s="38" t="str">
        <f t="shared" si="2"/>
        <v/>
      </c>
      <c r="H76" s="251"/>
      <c r="I76" s="70"/>
      <c r="J76" s="249"/>
      <c r="K76" s="38" t="str">
        <f t="shared" si="3"/>
        <v/>
      </c>
      <c r="L76" s="251"/>
      <c r="M76" s="71"/>
    </row>
    <row r="77" spans="1:13" ht="16.5" thickBot="1" x14ac:dyDescent="0.3">
      <c r="A77" s="241"/>
      <c r="B77" s="225" t="s">
        <v>101</v>
      </c>
      <c r="C77" s="226"/>
      <c r="D77" s="246"/>
      <c r="E77" s="70"/>
      <c r="F77" s="249"/>
      <c r="G77" s="38" t="str">
        <f t="shared" si="2"/>
        <v/>
      </c>
      <c r="H77" s="251"/>
      <c r="I77" s="70"/>
      <c r="J77" s="249"/>
      <c r="K77" s="38" t="str">
        <f t="shared" si="3"/>
        <v/>
      </c>
      <c r="L77" s="251"/>
      <c r="M77" s="71"/>
    </row>
    <row r="78" spans="1:13" ht="16.5" thickBot="1" x14ac:dyDescent="0.3">
      <c r="A78" s="241"/>
      <c r="B78" s="225" t="s">
        <v>102</v>
      </c>
      <c r="C78" s="226"/>
      <c r="D78" s="246"/>
      <c r="E78" s="70"/>
      <c r="F78" s="249"/>
      <c r="G78" s="38" t="str">
        <f t="shared" si="2"/>
        <v/>
      </c>
      <c r="H78" s="251"/>
      <c r="I78" s="70"/>
      <c r="J78" s="249"/>
      <c r="K78" s="38" t="str">
        <f t="shared" si="3"/>
        <v/>
      </c>
      <c r="L78" s="251"/>
      <c r="M78" s="71"/>
    </row>
    <row r="79" spans="1:13" ht="16.5" thickBot="1" x14ac:dyDescent="0.3">
      <c r="A79" s="241"/>
      <c r="B79" s="225" t="s">
        <v>103</v>
      </c>
      <c r="C79" s="226"/>
      <c r="D79" s="246"/>
      <c r="E79" s="70"/>
      <c r="F79" s="249"/>
      <c r="G79" s="38" t="str">
        <f t="shared" si="2"/>
        <v/>
      </c>
      <c r="H79" s="251"/>
      <c r="I79" s="70"/>
      <c r="J79" s="249"/>
      <c r="K79" s="38" t="str">
        <f t="shared" si="3"/>
        <v/>
      </c>
      <c r="L79" s="251"/>
      <c r="M79" s="71"/>
    </row>
    <row r="80" spans="1:13" ht="16.5" thickBot="1" x14ac:dyDescent="0.3">
      <c r="A80" s="241"/>
      <c r="B80" s="225" t="s">
        <v>143</v>
      </c>
      <c r="C80" s="226"/>
      <c r="D80" s="246"/>
      <c r="E80" s="70"/>
      <c r="F80" s="249"/>
      <c r="G80" s="38" t="str">
        <f t="shared" si="2"/>
        <v/>
      </c>
      <c r="H80" s="251"/>
      <c r="I80" s="70"/>
      <c r="J80" s="249"/>
      <c r="K80" s="38" t="str">
        <f t="shared" si="3"/>
        <v/>
      </c>
      <c r="L80" s="251"/>
      <c r="M80" s="71"/>
    </row>
    <row r="81" spans="1:13" ht="16.5" thickBot="1" x14ac:dyDescent="0.3">
      <c r="A81" s="241"/>
      <c r="B81" s="225" t="s">
        <v>104</v>
      </c>
      <c r="C81" s="226"/>
      <c r="D81" s="246"/>
      <c r="E81" s="70"/>
      <c r="F81" s="249"/>
      <c r="G81" s="38" t="str">
        <f t="shared" si="2"/>
        <v/>
      </c>
      <c r="H81" s="251"/>
      <c r="I81" s="70"/>
      <c r="J81" s="249"/>
      <c r="K81" s="38" t="str">
        <f t="shared" si="3"/>
        <v/>
      </c>
      <c r="L81" s="251"/>
      <c r="M81" s="71"/>
    </row>
    <row r="82" spans="1:13" ht="16.5" thickBot="1" x14ac:dyDescent="0.3">
      <c r="A82" s="241"/>
      <c r="B82" s="225" t="s">
        <v>105</v>
      </c>
      <c r="C82" s="226"/>
      <c r="D82" s="246"/>
      <c r="E82" s="70"/>
      <c r="F82" s="249"/>
      <c r="G82" s="38" t="str">
        <f t="shared" si="2"/>
        <v/>
      </c>
      <c r="H82" s="251"/>
      <c r="I82" s="70"/>
      <c r="J82" s="249"/>
      <c r="K82" s="38" t="str">
        <f t="shared" si="3"/>
        <v/>
      </c>
      <c r="L82" s="251"/>
      <c r="M82" s="71"/>
    </row>
    <row r="83" spans="1:13" ht="16.5" thickBot="1" x14ac:dyDescent="0.3">
      <c r="A83" s="241"/>
      <c r="B83" s="225" t="s">
        <v>106</v>
      </c>
      <c r="C83" s="226"/>
      <c r="D83" s="246"/>
      <c r="E83" s="70"/>
      <c r="F83" s="249"/>
      <c r="G83" s="38" t="str">
        <f t="shared" si="2"/>
        <v/>
      </c>
      <c r="H83" s="251"/>
      <c r="I83" s="70"/>
      <c r="J83" s="249"/>
      <c r="K83" s="38" t="str">
        <f t="shared" si="3"/>
        <v/>
      </c>
      <c r="L83" s="251"/>
      <c r="M83" s="71"/>
    </row>
    <row r="84" spans="1:13" ht="16.5" thickBot="1" x14ac:dyDescent="0.3">
      <c r="A84" s="241"/>
      <c r="B84" s="225" t="s">
        <v>107</v>
      </c>
      <c r="C84" s="226"/>
      <c r="D84" s="246"/>
      <c r="E84" s="70"/>
      <c r="F84" s="249"/>
      <c r="G84" s="38" t="str">
        <f t="shared" si="2"/>
        <v/>
      </c>
      <c r="H84" s="251"/>
      <c r="I84" s="70"/>
      <c r="J84" s="249"/>
      <c r="K84" s="38" t="str">
        <f t="shared" si="3"/>
        <v/>
      </c>
      <c r="L84" s="251"/>
      <c r="M84" s="71"/>
    </row>
    <row r="85" spans="1:13" ht="16.5" thickBot="1" x14ac:dyDescent="0.3">
      <c r="A85" s="241"/>
      <c r="B85" s="225" t="s">
        <v>108</v>
      </c>
      <c r="C85" s="226"/>
      <c r="D85" s="246"/>
      <c r="E85" s="70"/>
      <c r="F85" s="249"/>
      <c r="G85" s="38" t="str">
        <f t="shared" si="2"/>
        <v/>
      </c>
      <c r="H85" s="251"/>
      <c r="I85" s="70"/>
      <c r="J85" s="249"/>
      <c r="K85" s="38" t="str">
        <f t="shared" si="3"/>
        <v/>
      </c>
      <c r="L85" s="251"/>
      <c r="M85" s="71"/>
    </row>
    <row r="86" spans="1:13" ht="16.5" thickBot="1" x14ac:dyDescent="0.3">
      <c r="A86" s="241"/>
      <c r="B86" s="225" t="s">
        <v>109</v>
      </c>
      <c r="C86" s="226"/>
      <c r="D86" s="246"/>
      <c r="E86" s="70"/>
      <c r="F86" s="249"/>
      <c r="G86" s="38" t="str">
        <f t="shared" si="2"/>
        <v/>
      </c>
      <c r="H86" s="251"/>
      <c r="I86" s="70"/>
      <c r="J86" s="249"/>
      <c r="K86" s="38" t="str">
        <f t="shared" si="3"/>
        <v/>
      </c>
      <c r="L86" s="251"/>
      <c r="M86" s="71"/>
    </row>
    <row r="87" spans="1:13" ht="16.5" thickBot="1" x14ac:dyDescent="0.3">
      <c r="A87" s="241"/>
      <c r="B87" s="225" t="s">
        <v>110</v>
      </c>
      <c r="C87" s="226"/>
      <c r="D87" s="246"/>
      <c r="E87" s="70"/>
      <c r="F87" s="249"/>
      <c r="G87" s="38" t="str">
        <f t="shared" si="2"/>
        <v/>
      </c>
      <c r="H87" s="251"/>
      <c r="I87" s="70"/>
      <c r="J87" s="249"/>
      <c r="K87" s="38" t="str">
        <f t="shared" si="3"/>
        <v/>
      </c>
      <c r="L87" s="251"/>
      <c r="M87" s="71"/>
    </row>
    <row r="88" spans="1:13" ht="16.5" thickBot="1" x14ac:dyDescent="0.3">
      <c r="A88" s="241"/>
      <c r="B88" s="225" t="s">
        <v>111</v>
      </c>
      <c r="C88" s="226"/>
      <c r="D88" s="246"/>
      <c r="E88" s="70"/>
      <c r="F88" s="249"/>
      <c r="G88" s="38" t="str">
        <f t="shared" si="2"/>
        <v/>
      </c>
      <c r="H88" s="251"/>
      <c r="I88" s="70"/>
      <c r="J88" s="249"/>
      <c r="K88" s="38" t="str">
        <f t="shared" si="3"/>
        <v/>
      </c>
      <c r="L88" s="251"/>
      <c r="M88" s="71"/>
    </row>
    <row r="89" spans="1:13" ht="16.5" thickBot="1" x14ac:dyDescent="0.3">
      <c r="A89" s="241"/>
      <c r="B89" s="225" t="s">
        <v>112</v>
      </c>
      <c r="C89" s="226"/>
      <c r="D89" s="246"/>
      <c r="E89" s="70"/>
      <c r="F89" s="249"/>
      <c r="G89" s="38" t="str">
        <f t="shared" si="2"/>
        <v/>
      </c>
      <c r="H89" s="251"/>
      <c r="I89" s="70"/>
      <c r="J89" s="249"/>
      <c r="K89" s="38" t="str">
        <f t="shared" si="3"/>
        <v/>
      </c>
      <c r="L89" s="251"/>
      <c r="M89" s="71"/>
    </row>
    <row r="90" spans="1:13" ht="16.5" thickBot="1" x14ac:dyDescent="0.3">
      <c r="A90" s="241"/>
      <c r="B90" s="225" t="s">
        <v>113</v>
      </c>
      <c r="C90" s="226"/>
      <c r="D90" s="247"/>
      <c r="E90" s="70"/>
      <c r="F90" s="250"/>
      <c r="G90" s="38" t="str">
        <f t="shared" si="2"/>
        <v/>
      </c>
      <c r="H90" s="251"/>
      <c r="I90" s="70"/>
      <c r="J90" s="250"/>
      <c r="K90" s="38" t="str">
        <f t="shared" si="3"/>
        <v/>
      </c>
      <c r="L90" s="251"/>
      <c r="M90" s="71"/>
    </row>
    <row r="91" spans="1:13" ht="15.75" x14ac:dyDescent="0.25">
      <c r="A91" s="241"/>
      <c r="B91" s="227" t="s">
        <v>43</v>
      </c>
      <c r="C91" s="228"/>
      <c r="D91" s="231"/>
      <c r="E91" s="72"/>
      <c r="F91" s="73"/>
      <c r="G91" s="74" t="str">
        <f t="shared" si="2"/>
        <v/>
      </c>
      <c r="H91" s="251"/>
      <c r="I91" s="72"/>
      <c r="J91" s="73"/>
      <c r="K91" s="74" t="str">
        <f t="shared" si="3"/>
        <v/>
      </c>
      <c r="L91" s="251"/>
      <c r="M91" s="71"/>
    </row>
    <row r="92" spans="1:13" ht="16.5" thickBot="1" x14ac:dyDescent="0.3">
      <c r="A92" s="242"/>
      <c r="B92" s="229"/>
      <c r="C92" s="230"/>
      <c r="D92" s="232"/>
      <c r="E92" s="75"/>
      <c r="F92" s="76"/>
      <c r="G92" s="77"/>
      <c r="H92" s="252"/>
      <c r="I92" s="75"/>
      <c r="J92" s="76"/>
      <c r="K92" s="77"/>
      <c r="L92" s="252"/>
      <c r="M92" s="78"/>
    </row>
    <row r="93" spans="1:13" ht="16.5" thickBot="1" x14ac:dyDescent="0.3">
      <c r="A93" s="79"/>
      <c r="C93" s="80" t="s">
        <v>114</v>
      </c>
      <c r="D93" s="81"/>
      <c r="E93" s="82" t="s">
        <v>92</v>
      </c>
      <c r="F93" s="83" t="e">
        <f>F75</f>
        <v>#DIV/0!</v>
      </c>
      <c r="G93" s="84" t="s">
        <v>93</v>
      </c>
      <c r="H93" s="83" t="e">
        <f>H75</f>
        <v>#DIV/0!</v>
      </c>
      <c r="I93" s="83" t="s">
        <v>92</v>
      </c>
      <c r="J93" s="83" t="e">
        <f>J75</f>
        <v>#DIV/0!</v>
      </c>
      <c r="K93" s="85" t="s">
        <v>93</v>
      </c>
      <c r="L93" s="83" t="e">
        <f>L75</f>
        <v>#DIV/0!</v>
      </c>
    </row>
    <row r="94" spans="1:13" ht="15.75" thickBot="1" x14ac:dyDescent="0.3">
      <c r="A94" s="79"/>
      <c r="E94" s="86"/>
      <c r="F94" s="87"/>
      <c r="G94" s="88"/>
      <c r="H94" s="87"/>
      <c r="I94" s="87"/>
      <c r="J94" s="87"/>
      <c r="K94" s="87"/>
      <c r="L94" s="87"/>
    </row>
    <row r="95" spans="1:13" ht="18.75" thickBot="1" x14ac:dyDescent="0.3">
      <c r="A95" s="79"/>
      <c r="B95" s="233" t="s">
        <v>115</v>
      </c>
      <c r="C95" s="234"/>
      <c r="D95" s="89"/>
      <c r="E95" s="90" t="s">
        <v>92</v>
      </c>
      <c r="F95" s="91" t="e">
        <f>(COUNTIF(E75:E88,"y")+COUNTIF(E7:E67,"y"))/(COUNTIF(E75:E88,"y")+COUNTIF(E75:E88,"n")+COUNTIF(E7:E67,"y")+COUNTIF(E7:E67,"n"))*10</f>
        <v>#DIV/0!</v>
      </c>
      <c r="G95" s="61" t="s">
        <v>93</v>
      </c>
      <c r="H95" s="92" t="e">
        <f>10*SUM(COUNTIF(G7:G69,"y")+COUNTIF(G75:G92,"y"))/SUM(COUNTIF(G6:G69,"y")+COUNTIF(G7:G69,"n")+COUNTIF(G75:G92,"y")+COUNTIF(G75:G92,"n"))</f>
        <v>#DIV/0!</v>
      </c>
      <c r="I95" s="64" t="s">
        <v>92</v>
      </c>
      <c r="J95" s="91" t="e">
        <f>(COUNTIF(I75:I88,"y")+COUNTIF(I7:I67,"y"))/(COUNTIF(I75:I88,"y")+COUNTIF(I75:I88,"n")+COUNTIF(I7:I67,"y")+COUNTIF(I7:I67,"n"))*10</f>
        <v>#DIV/0!</v>
      </c>
      <c r="K95" s="64" t="s">
        <v>93</v>
      </c>
      <c r="L95" s="92" t="e">
        <f>10*SUM(COUNTIF(K7:K69,"y")+COUNTIF(K75:K92,"y"))/SUM(COUNTIF(K6:K69,"y")+COUNTIF(K7:K69,"n")+COUNTIF(K75:K92,"y")+COUNTIF(K75:K92,"n"))</f>
        <v>#DIV/0!</v>
      </c>
    </row>
    <row r="96" spans="1:13" ht="15.75" thickBot="1" x14ac:dyDescent="0.3">
      <c r="A96" s="79"/>
      <c r="E96" s="86"/>
      <c r="F96" s="87"/>
      <c r="G96" s="88"/>
      <c r="H96" s="87"/>
      <c r="I96" s="87"/>
      <c r="J96" s="87"/>
      <c r="K96" s="87"/>
      <c r="L96" s="87"/>
    </row>
    <row r="97" spans="1:13" ht="39" thickBot="1" x14ac:dyDescent="0.3">
      <c r="A97" s="211" t="s">
        <v>116</v>
      </c>
      <c r="B97" s="214" t="s">
        <v>117</v>
      </c>
      <c r="C97" s="215"/>
      <c r="D97" s="215"/>
      <c r="E97" s="215"/>
      <c r="F97" s="215"/>
      <c r="G97" s="33" t="s">
        <v>118</v>
      </c>
      <c r="H97" s="93" t="s">
        <v>119</v>
      </c>
      <c r="I97" s="93"/>
      <c r="J97" s="93"/>
      <c r="K97" s="33" t="s">
        <v>118</v>
      </c>
      <c r="L97" s="93"/>
      <c r="M97" s="94" t="s">
        <v>39</v>
      </c>
    </row>
    <row r="98" spans="1:13" ht="18.75" x14ac:dyDescent="0.25">
      <c r="A98" s="212"/>
      <c r="B98" s="216"/>
      <c r="C98" s="217"/>
      <c r="D98" s="217"/>
      <c r="E98" s="217"/>
      <c r="F98" s="217"/>
      <c r="G98" s="95"/>
      <c r="H98" s="218" t="e">
        <f>(COUNTIF(G98:G100,"Y")/SUM(COUNTIF(G98:G100,"Y")+COUNTIF(G98:G100,"N")))*10</f>
        <v>#DIV/0!</v>
      </c>
      <c r="I98" s="96"/>
      <c r="J98" s="96"/>
      <c r="K98" s="95"/>
      <c r="L98" s="218" t="e">
        <f>(COUNTIF(K98:K100,"Y")/SUM(COUNTIF(K98:K100,"Y")+COUNTIF(K98:K100,"N")))*10</f>
        <v>#DIV/0!</v>
      </c>
      <c r="M98" s="97"/>
    </row>
    <row r="99" spans="1:13" ht="18.75" x14ac:dyDescent="0.25">
      <c r="A99" s="212"/>
      <c r="B99" s="221"/>
      <c r="C99" s="222"/>
      <c r="D99" s="222"/>
      <c r="E99" s="222"/>
      <c r="F99" s="222"/>
      <c r="G99" s="98"/>
      <c r="H99" s="219"/>
      <c r="I99" s="96"/>
      <c r="J99" s="96"/>
      <c r="K99" s="98"/>
      <c r="L99" s="219"/>
      <c r="M99" s="99"/>
    </row>
    <row r="100" spans="1:13" ht="19.5" thickBot="1" x14ac:dyDescent="0.3">
      <c r="A100" s="213"/>
      <c r="B100" s="223"/>
      <c r="C100" s="224"/>
      <c r="D100" s="224"/>
      <c r="E100" s="224"/>
      <c r="F100" s="224"/>
      <c r="G100" s="100"/>
      <c r="H100" s="220"/>
      <c r="I100" s="101"/>
      <c r="J100" s="101"/>
      <c r="K100" s="100"/>
      <c r="L100" s="220"/>
      <c r="M100" s="102"/>
    </row>
    <row r="101" spans="1:13" ht="15.75" thickBot="1" x14ac:dyDescent="0.3">
      <c r="A101" s="79"/>
      <c r="E101" s="86"/>
      <c r="F101" s="87"/>
      <c r="G101" s="88"/>
      <c r="H101" s="87"/>
      <c r="I101" s="87"/>
      <c r="J101" s="87"/>
      <c r="K101" s="87"/>
      <c r="L101" s="87"/>
    </row>
    <row r="102" spans="1:13" ht="18.75" thickBot="1" x14ac:dyDescent="0.3">
      <c r="A102" s="103" t="s">
        <v>120</v>
      </c>
      <c r="B102" s="104">
        <v>20</v>
      </c>
      <c r="E102" s="105" t="s">
        <v>121</v>
      </c>
      <c r="F102" s="87"/>
      <c r="G102" s="61" t="s">
        <v>93</v>
      </c>
      <c r="H102" s="106" t="e">
        <f>(H98*B102/100)+H95*(1-B102/100)</f>
        <v>#DIV/0!</v>
      </c>
      <c r="I102" s="107"/>
      <c r="J102" s="107"/>
      <c r="K102" s="107"/>
      <c r="L102" s="106" t="e">
        <f>(L98*F102/100)+L95*(1-F102/100)</f>
        <v>#DIV/0!</v>
      </c>
    </row>
    <row r="103" spans="1:13" ht="15.75" thickBot="1" x14ac:dyDescent="0.3">
      <c r="A103" s="79"/>
      <c r="E103" s="86"/>
      <c r="F103" s="87"/>
      <c r="G103" s="88"/>
      <c r="H103" s="87"/>
      <c r="I103" s="87"/>
      <c r="J103" s="87"/>
      <c r="K103" s="87"/>
      <c r="L103" s="87"/>
    </row>
    <row r="104" spans="1:13" ht="16.5" thickBot="1" x14ac:dyDescent="0.3">
      <c r="A104" s="108" t="s">
        <v>122</v>
      </c>
      <c r="B104" s="109"/>
      <c r="C104" s="109"/>
      <c r="D104" s="109"/>
      <c r="E104" s="109"/>
      <c r="F104" s="109"/>
      <c r="G104" s="109"/>
      <c r="H104" s="109"/>
      <c r="I104" s="109"/>
      <c r="J104" s="109"/>
      <c r="K104" s="109"/>
      <c r="L104" s="109"/>
      <c r="M104" s="110"/>
    </row>
    <row r="105" spans="1:13" ht="15.75" thickBot="1" x14ac:dyDescent="0.3">
      <c r="A105" s="111"/>
      <c r="B105" s="112"/>
      <c r="C105" s="112"/>
      <c r="D105" s="112"/>
      <c r="E105" s="112"/>
      <c r="F105" s="112"/>
      <c r="G105" s="112"/>
      <c r="H105" s="112"/>
      <c r="I105" s="112"/>
      <c r="J105" s="112"/>
      <c r="K105" s="112"/>
      <c r="L105" s="112"/>
      <c r="M105" s="112"/>
    </row>
    <row r="106" spans="1:13" ht="15.75" x14ac:dyDescent="0.25">
      <c r="A106" s="113" t="s">
        <v>123</v>
      </c>
      <c r="B106" s="114"/>
      <c r="C106" s="114"/>
      <c r="D106" s="114"/>
      <c r="E106" s="114"/>
      <c r="F106" s="114"/>
      <c r="G106" s="114"/>
      <c r="H106" s="115"/>
      <c r="I106" s="115"/>
      <c r="J106" s="115"/>
      <c r="K106" s="115"/>
      <c r="L106" s="115"/>
      <c r="M106" s="116"/>
    </row>
    <row r="107" spans="1:13" ht="15.75" x14ac:dyDescent="0.25">
      <c r="A107" s="117"/>
      <c r="B107" s="118"/>
      <c r="C107" s="118"/>
      <c r="D107" s="118"/>
      <c r="E107" s="118"/>
      <c r="F107" s="118"/>
      <c r="G107" s="118"/>
      <c r="H107" s="119"/>
      <c r="I107" s="119"/>
      <c r="J107" s="119"/>
      <c r="K107" s="119"/>
      <c r="L107" s="119"/>
      <c r="M107" s="120"/>
    </row>
    <row r="108" spans="1:13" ht="15.75" x14ac:dyDescent="0.25">
      <c r="A108" s="204"/>
      <c r="B108" s="205"/>
      <c r="C108" s="121" t="s">
        <v>124</v>
      </c>
      <c r="D108" s="121"/>
      <c r="E108" s="122"/>
      <c r="F108" s="123"/>
      <c r="G108" s="206" t="s">
        <v>125</v>
      </c>
      <c r="H108" s="205"/>
      <c r="I108" s="205"/>
      <c r="J108" s="205"/>
      <c r="K108" s="124"/>
      <c r="L108" s="206" t="s">
        <v>126</v>
      </c>
      <c r="M108" s="207"/>
    </row>
    <row r="109" spans="1:13" ht="15.75" x14ac:dyDescent="0.25">
      <c r="A109" s="208" t="s">
        <v>127</v>
      </c>
      <c r="B109" s="209"/>
      <c r="C109" s="209"/>
      <c r="D109" s="210"/>
      <c r="E109" s="210"/>
      <c r="F109" s="125"/>
      <c r="G109" s="126" t="s">
        <v>128</v>
      </c>
      <c r="H109" s="127"/>
      <c r="I109" s="119"/>
      <c r="J109" s="119"/>
      <c r="K109" s="119"/>
      <c r="L109" s="119"/>
      <c r="M109" s="128"/>
    </row>
    <row r="110" spans="1:13" ht="15.75" thickBot="1" x14ac:dyDescent="0.3">
      <c r="A110" s="129"/>
      <c r="B110" s="130"/>
      <c r="C110" s="131"/>
      <c r="D110" s="131"/>
      <c r="E110" s="132"/>
      <c r="F110" s="130"/>
      <c r="G110" s="133"/>
      <c r="H110" s="130"/>
      <c r="I110" s="130"/>
      <c r="J110" s="130"/>
      <c r="K110" s="130"/>
      <c r="L110" s="130"/>
      <c r="M110" s="134"/>
    </row>
  </sheetData>
  <mergeCells count="151">
    <mergeCell ref="A5:C5"/>
    <mergeCell ref="E5:F5"/>
    <mergeCell ref="G5:H5"/>
    <mergeCell ref="I5:J5"/>
    <mergeCell ref="K5:L5"/>
    <mergeCell ref="B6:C6"/>
    <mergeCell ref="A1:M1"/>
    <mergeCell ref="A2:B2"/>
    <mergeCell ref="D2:M2"/>
    <mergeCell ref="E3:H3"/>
    <mergeCell ref="J3:L3"/>
    <mergeCell ref="A4:C4"/>
    <mergeCell ref="E4:H4"/>
    <mergeCell ref="J4:L4"/>
    <mergeCell ref="A11:A19"/>
    <mergeCell ref="B11:C11"/>
    <mergeCell ref="D11:D16"/>
    <mergeCell ref="F11:F16"/>
    <mergeCell ref="H11:H19"/>
    <mergeCell ref="J11:J16"/>
    <mergeCell ref="A7:A10"/>
    <mergeCell ref="B7:C7"/>
    <mergeCell ref="D7:D8"/>
    <mergeCell ref="F7:F8"/>
    <mergeCell ref="H7:H10"/>
    <mergeCell ref="J7:J8"/>
    <mergeCell ref="L11:L19"/>
    <mergeCell ref="B12:C12"/>
    <mergeCell ref="B13:C13"/>
    <mergeCell ref="B14:C14"/>
    <mergeCell ref="B15:C15"/>
    <mergeCell ref="B16:C16"/>
    <mergeCell ref="B17:C19"/>
    <mergeCell ref="D17:D18"/>
    <mergeCell ref="L7:L10"/>
    <mergeCell ref="B8:C8"/>
    <mergeCell ref="B9:C10"/>
    <mergeCell ref="D9:D10"/>
    <mergeCell ref="L20:L25"/>
    <mergeCell ref="B21:C21"/>
    <mergeCell ref="B22:C25"/>
    <mergeCell ref="D22:D23"/>
    <mergeCell ref="D24:D25"/>
    <mergeCell ref="A26:A39"/>
    <mergeCell ref="B26:C26"/>
    <mergeCell ref="D26:D35"/>
    <mergeCell ref="F26:F35"/>
    <mergeCell ref="H26:H39"/>
    <mergeCell ref="A20:A25"/>
    <mergeCell ref="B20:C20"/>
    <mergeCell ref="D20:D21"/>
    <mergeCell ref="F20:F21"/>
    <mergeCell ref="H20:H25"/>
    <mergeCell ref="J20:J21"/>
    <mergeCell ref="J26:J35"/>
    <mergeCell ref="L26:L39"/>
    <mergeCell ref="B27:C27"/>
    <mergeCell ref="B28:C28"/>
    <mergeCell ref="B29:C29"/>
    <mergeCell ref="B30:C30"/>
    <mergeCell ref="B31:C31"/>
    <mergeCell ref="B32:C32"/>
    <mergeCell ref="B33:C33"/>
    <mergeCell ref="B34:C34"/>
    <mergeCell ref="B35:C35"/>
    <mergeCell ref="B36:C39"/>
    <mergeCell ref="D36:D37"/>
    <mergeCell ref="D38:D39"/>
    <mergeCell ref="A40:A63"/>
    <mergeCell ref="B40:C40"/>
    <mergeCell ref="B47:C47"/>
    <mergeCell ref="B48:C48"/>
    <mergeCell ref="B49:C49"/>
    <mergeCell ref="B50:C50"/>
    <mergeCell ref="F40:F60"/>
    <mergeCell ref="H40:H63"/>
    <mergeCell ref="J40:J60"/>
    <mergeCell ref="L40:L63"/>
    <mergeCell ref="B41:C41"/>
    <mergeCell ref="B42:C42"/>
    <mergeCell ref="B43:C43"/>
    <mergeCell ref="B44:C44"/>
    <mergeCell ref="B45:C45"/>
    <mergeCell ref="B46:C46"/>
    <mergeCell ref="B57:C57"/>
    <mergeCell ref="B58:C58"/>
    <mergeCell ref="B59:C59"/>
    <mergeCell ref="B60:C60"/>
    <mergeCell ref="B61:C63"/>
    <mergeCell ref="D61:D63"/>
    <mergeCell ref="B51:C51"/>
    <mergeCell ref="B52:C52"/>
    <mergeCell ref="B53:C53"/>
    <mergeCell ref="B54:C54"/>
    <mergeCell ref="B55:C55"/>
    <mergeCell ref="B56:C56"/>
    <mergeCell ref="A75:A92"/>
    <mergeCell ref="B75:C75"/>
    <mergeCell ref="D75:D90"/>
    <mergeCell ref="F75:F90"/>
    <mergeCell ref="H75:H92"/>
    <mergeCell ref="J75:J90"/>
    <mergeCell ref="L75:L92"/>
    <mergeCell ref="L64:L69"/>
    <mergeCell ref="B65:C65"/>
    <mergeCell ref="B66:C66"/>
    <mergeCell ref="B67:C67"/>
    <mergeCell ref="B68:C69"/>
    <mergeCell ref="A72:D73"/>
    <mergeCell ref="E72:H72"/>
    <mergeCell ref="I72:L72"/>
    <mergeCell ref="E73:F73"/>
    <mergeCell ref="G73:H73"/>
    <mergeCell ref="A64:A69"/>
    <mergeCell ref="B64:C64"/>
    <mergeCell ref="D64:D67"/>
    <mergeCell ref="F64:F67"/>
    <mergeCell ref="H64:H69"/>
    <mergeCell ref="J64:J67"/>
    <mergeCell ref="B76:C76"/>
    <mergeCell ref="B77:C77"/>
    <mergeCell ref="B78:C78"/>
    <mergeCell ref="B79:C79"/>
    <mergeCell ref="B80:C80"/>
    <mergeCell ref="B81:C81"/>
    <mergeCell ref="I73:J73"/>
    <mergeCell ref="K73:L73"/>
    <mergeCell ref="B74:C74"/>
    <mergeCell ref="B88:C88"/>
    <mergeCell ref="B89:C89"/>
    <mergeCell ref="B90:C90"/>
    <mergeCell ref="B91:C92"/>
    <mergeCell ref="D91:D92"/>
    <mergeCell ref="B95:C95"/>
    <mergeCell ref="B82:C82"/>
    <mergeCell ref="B83:C83"/>
    <mergeCell ref="B84:C84"/>
    <mergeCell ref="B85:C85"/>
    <mergeCell ref="B86:C86"/>
    <mergeCell ref="B87:C87"/>
    <mergeCell ref="A108:B108"/>
    <mergeCell ref="G108:J108"/>
    <mergeCell ref="L108:M108"/>
    <mergeCell ref="A109:E109"/>
    <mergeCell ref="A97:A100"/>
    <mergeCell ref="B97:F97"/>
    <mergeCell ref="B98:F98"/>
    <mergeCell ref="H98:H100"/>
    <mergeCell ref="L98:L100"/>
    <mergeCell ref="B99:F99"/>
    <mergeCell ref="B100:F100"/>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38100</xdr:colOff>
                    <xdr:row>6</xdr:row>
                    <xdr:rowOff>0</xdr:rowOff>
                  </from>
                  <to>
                    <xdr:col>3</xdr:col>
                    <xdr:colOff>342900</xdr:colOff>
                    <xdr:row>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38100</xdr:colOff>
                    <xdr:row>6</xdr:row>
                    <xdr:rowOff>190500</xdr:rowOff>
                  </from>
                  <to>
                    <xdr:col>3</xdr:col>
                    <xdr:colOff>342900</xdr:colOff>
                    <xdr:row>7</xdr:row>
                    <xdr:rowOff>200025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38100</xdr:colOff>
                    <xdr:row>10</xdr:row>
                    <xdr:rowOff>0</xdr:rowOff>
                  </from>
                  <to>
                    <xdr:col>3</xdr:col>
                    <xdr:colOff>342900</xdr:colOff>
                    <xdr:row>11</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38100</xdr:colOff>
                    <xdr:row>10</xdr:row>
                    <xdr:rowOff>190500</xdr:rowOff>
                  </from>
                  <to>
                    <xdr:col>3</xdr:col>
                    <xdr:colOff>342900</xdr:colOff>
                    <xdr:row>11</xdr:row>
                    <xdr:rowOff>200025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38100</xdr:colOff>
                    <xdr:row>11</xdr:row>
                    <xdr:rowOff>190500</xdr:rowOff>
                  </from>
                  <to>
                    <xdr:col>3</xdr:col>
                    <xdr:colOff>342900</xdr:colOff>
                    <xdr:row>12</xdr:row>
                    <xdr:rowOff>200025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38100</xdr:colOff>
                    <xdr:row>12</xdr:row>
                    <xdr:rowOff>190500</xdr:rowOff>
                  </from>
                  <to>
                    <xdr:col>3</xdr:col>
                    <xdr:colOff>342900</xdr:colOff>
                    <xdr:row>13</xdr:row>
                    <xdr:rowOff>200025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38100</xdr:colOff>
                    <xdr:row>14</xdr:row>
                    <xdr:rowOff>85725</xdr:rowOff>
                  </from>
                  <to>
                    <xdr:col>3</xdr:col>
                    <xdr:colOff>342900</xdr:colOff>
                    <xdr:row>15</xdr:row>
                    <xdr:rowOff>161925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38100</xdr:colOff>
                    <xdr:row>15</xdr:row>
                    <xdr:rowOff>85725</xdr:rowOff>
                  </from>
                  <to>
                    <xdr:col>3</xdr:col>
                    <xdr:colOff>342900</xdr:colOff>
                    <xdr:row>16</xdr:row>
                    <xdr:rowOff>85725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38100</xdr:colOff>
                    <xdr:row>19</xdr:row>
                    <xdr:rowOff>0</xdr:rowOff>
                  </from>
                  <to>
                    <xdr:col>3</xdr:col>
                    <xdr:colOff>342900</xdr:colOff>
                    <xdr:row>20</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38100</xdr:colOff>
                    <xdr:row>19</xdr:row>
                    <xdr:rowOff>180975</xdr:rowOff>
                  </from>
                  <to>
                    <xdr:col>3</xdr:col>
                    <xdr:colOff>342900</xdr:colOff>
                    <xdr:row>20</xdr:row>
                    <xdr:rowOff>200025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38100</xdr:colOff>
                    <xdr:row>25</xdr:row>
                    <xdr:rowOff>0</xdr:rowOff>
                  </from>
                  <to>
                    <xdr:col>3</xdr:col>
                    <xdr:colOff>342900</xdr:colOff>
                    <xdr:row>26</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38100</xdr:colOff>
                    <xdr:row>25</xdr:row>
                    <xdr:rowOff>190500</xdr:rowOff>
                  </from>
                  <to>
                    <xdr:col>3</xdr:col>
                    <xdr:colOff>342900</xdr:colOff>
                    <xdr:row>26</xdr:row>
                    <xdr:rowOff>200025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38100</xdr:colOff>
                    <xdr:row>26</xdr:row>
                    <xdr:rowOff>190500</xdr:rowOff>
                  </from>
                  <to>
                    <xdr:col>3</xdr:col>
                    <xdr:colOff>342900</xdr:colOff>
                    <xdr:row>27</xdr:row>
                    <xdr:rowOff>200025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38100</xdr:colOff>
                    <xdr:row>27</xdr:row>
                    <xdr:rowOff>190500</xdr:rowOff>
                  </from>
                  <to>
                    <xdr:col>3</xdr:col>
                    <xdr:colOff>342900</xdr:colOff>
                    <xdr:row>28</xdr:row>
                    <xdr:rowOff>200025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28</xdr:row>
                    <xdr:rowOff>190500</xdr:rowOff>
                  </from>
                  <to>
                    <xdr:col>3</xdr:col>
                    <xdr:colOff>342900</xdr:colOff>
                    <xdr:row>29</xdr:row>
                    <xdr:rowOff>200025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38100</xdr:colOff>
                    <xdr:row>29</xdr:row>
                    <xdr:rowOff>190500</xdr:rowOff>
                  </from>
                  <to>
                    <xdr:col>3</xdr:col>
                    <xdr:colOff>342900</xdr:colOff>
                    <xdr:row>30</xdr:row>
                    <xdr:rowOff>200025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38100</xdr:colOff>
                    <xdr:row>30</xdr:row>
                    <xdr:rowOff>190500</xdr:rowOff>
                  </from>
                  <to>
                    <xdr:col>3</xdr:col>
                    <xdr:colOff>342900</xdr:colOff>
                    <xdr:row>31</xdr:row>
                    <xdr:rowOff>200025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38100</xdr:colOff>
                    <xdr:row>31</xdr:row>
                    <xdr:rowOff>190500</xdr:rowOff>
                  </from>
                  <to>
                    <xdr:col>3</xdr:col>
                    <xdr:colOff>342900</xdr:colOff>
                    <xdr:row>32</xdr:row>
                    <xdr:rowOff>200025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xdr:col>
                    <xdr:colOff>38100</xdr:colOff>
                    <xdr:row>32</xdr:row>
                    <xdr:rowOff>190500</xdr:rowOff>
                  </from>
                  <to>
                    <xdr:col>3</xdr:col>
                    <xdr:colOff>342900</xdr:colOff>
                    <xdr:row>33</xdr:row>
                    <xdr:rowOff>190500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xdr:col>
                    <xdr:colOff>38100</xdr:colOff>
                    <xdr:row>34</xdr:row>
                    <xdr:rowOff>47625</xdr:rowOff>
                  </from>
                  <to>
                    <xdr:col>3</xdr:col>
                    <xdr:colOff>342900</xdr:colOff>
                    <xdr:row>35</xdr:row>
                    <xdr:rowOff>114300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xdr:col>
                    <xdr:colOff>38100</xdr:colOff>
                    <xdr:row>39</xdr:row>
                    <xdr:rowOff>0</xdr:rowOff>
                  </from>
                  <to>
                    <xdr:col>3</xdr:col>
                    <xdr:colOff>342900</xdr:colOff>
                    <xdr:row>40</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xdr:col>
                    <xdr:colOff>38100</xdr:colOff>
                    <xdr:row>39</xdr:row>
                    <xdr:rowOff>190500</xdr:rowOff>
                  </from>
                  <to>
                    <xdr:col>3</xdr:col>
                    <xdr:colOff>342900</xdr:colOff>
                    <xdr:row>40</xdr:row>
                    <xdr:rowOff>200025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38100</xdr:colOff>
                    <xdr:row>40</xdr:row>
                    <xdr:rowOff>180975</xdr:rowOff>
                  </from>
                  <to>
                    <xdr:col>3</xdr:col>
                    <xdr:colOff>342900</xdr:colOff>
                    <xdr:row>41</xdr:row>
                    <xdr:rowOff>190500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xdr:col>
                    <xdr:colOff>38100</xdr:colOff>
                    <xdr:row>41</xdr:row>
                    <xdr:rowOff>180975</xdr:rowOff>
                  </from>
                  <to>
                    <xdr:col>3</xdr:col>
                    <xdr:colOff>342900</xdr:colOff>
                    <xdr:row>42</xdr:row>
                    <xdr:rowOff>190500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xdr:col>
                    <xdr:colOff>38100</xdr:colOff>
                    <xdr:row>42</xdr:row>
                    <xdr:rowOff>190500</xdr:rowOff>
                  </from>
                  <to>
                    <xdr:col>3</xdr:col>
                    <xdr:colOff>342900</xdr:colOff>
                    <xdr:row>43</xdr:row>
                    <xdr:rowOff>200025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xdr:col>
                    <xdr:colOff>38100</xdr:colOff>
                    <xdr:row>43</xdr:row>
                    <xdr:rowOff>190500</xdr:rowOff>
                  </from>
                  <to>
                    <xdr:col>3</xdr:col>
                    <xdr:colOff>342900</xdr:colOff>
                    <xdr:row>44</xdr:row>
                    <xdr:rowOff>200025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xdr:col>
                    <xdr:colOff>38100</xdr:colOff>
                    <xdr:row>44</xdr:row>
                    <xdr:rowOff>190500</xdr:rowOff>
                  </from>
                  <to>
                    <xdr:col>3</xdr:col>
                    <xdr:colOff>342900</xdr:colOff>
                    <xdr:row>45</xdr:row>
                    <xdr:rowOff>200025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3</xdr:col>
                    <xdr:colOff>38100</xdr:colOff>
                    <xdr:row>45</xdr:row>
                    <xdr:rowOff>190500</xdr:rowOff>
                  </from>
                  <to>
                    <xdr:col>3</xdr:col>
                    <xdr:colOff>342900</xdr:colOff>
                    <xdr:row>46</xdr:row>
                    <xdr:rowOff>200025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3</xdr:col>
                    <xdr:colOff>38100</xdr:colOff>
                    <xdr:row>46</xdr:row>
                    <xdr:rowOff>180975</xdr:rowOff>
                  </from>
                  <to>
                    <xdr:col>3</xdr:col>
                    <xdr:colOff>342900</xdr:colOff>
                    <xdr:row>47</xdr:row>
                    <xdr:rowOff>190500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3</xdr:col>
                    <xdr:colOff>38100</xdr:colOff>
                    <xdr:row>47</xdr:row>
                    <xdr:rowOff>190500</xdr:rowOff>
                  </from>
                  <to>
                    <xdr:col>3</xdr:col>
                    <xdr:colOff>342900</xdr:colOff>
                    <xdr:row>48</xdr:row>
                    <xdr:rowOff>200025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3</xdr:col>
                    <xdr:colOff>38100</xdr:colOff>
                    <xdr:row>48</xdr:row>
                    <xdr:rowOff>180975</xdr:rowOff>
                  </from>
                  <to>
                    <xdr:col>3</xdr:col>
                    <xdr:colOff>342900</xdr:colOff>
                    <xdr:row>49</xdr:row>
                    <xdr:rowOff>190500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3</xdr:col>
                    <xdr:colOff>38100</xdr:colOff>
                    <xdr:row>50</xdr:row>
                    <xdr:rowOff>47625</xdr:rowOff>
                  </from>
                  <to>
                    <xdr:col>3</xdr:col>
                    <xdr:colOff>342900</xdr:colOff>
                    <xdr:row>51</xdr:row>
                    <xdr:rowOff>114300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3</xdr:col>
                    <xdr:colOff>38100</xdr:colOff>
                    <xdr:row>50</xdr:row>
                    <xdr:rowOff>314325</xdr:rowOff>
                  </from>
                  <to>
                    <xdr:col>3</xdr:col>
                    <xdr:colOff>342900</xdr:colOff>
                    <xdr:row>52</xdr:row>
                    <xdr:rowOff>9525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3</xdr:col>
                    <xdr:colOff>38100</xdr:colOff>
                    <xdr:row>51</xdr:row>
                    <xdr:rowOff>190500</xdr:rowOff>
                  </from>
                  <to>
                    <xdr:col>3</xdr:col>
                    <xdr:colOff>342900</xdr:colOff>
                    <xdr:row>52</xdr:row>
                    <xdr:rowOff>200025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3</xdr:col>
                    <xdr:colOff>38100</xdr:colOff>
                    <xdr:row>52</xdr:row>
                    <xdr:rowOff>190500</xdr:rowOff>
                  </from>
                  <to>
                    <xdr:col>3</xdr:col>
                    <xdr:colOff>342900</xdr:colOff>
                    <xdr:row>53</xdr:row>
                    <xdr:rowOff>200025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3</xdr:col>
                    <xdr:colOff>38100</xdr:colOff>
                    <xdr:row>53</xdr:row>
                    <xdr:rowOff>190500</xdr:rowOff>
                  </from>
                  <to>
                    <xdr:col>3</xdr:col>
                    <xdr:colOff>342900</xdr:colOff>
                    <xdr:row>54</xdr:row>
                    <xdr:rowOff>200025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3</xdr:col>
                    <xdr:colOff>38100</xdr:colOff>
                    <xdr:row>54</xdr:row>
                    <xdr:rowOff>190500</xdr:rowOff>
                  </from>
                  <to>
                    <xdr:col>3</xdr:col>
                    <xdr:colOff>342900</xdr:colOff>
                    <xdr:row>55</xdr:row>
                    <xdr:rowOff>200025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3</xdr:col>
                    <xdr:colOff>38100</xdr:colOff>
                    <xdr:row>55</xdr:row>
                    <xdr:rowOff>190500</xdr:rowOff>
                  </from>
                  <to>
                    <xdr:col>3</xdr:col>
                    <xdr:colOff>342900</xdr:colOff>
                    <xdr:row>56</xdr:row>
                    <xdr:rowOff>200025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3</xdr:col>
                    <xdr:colOff>38100</xdr:colOff>
                    <xdr:row>56</xdr:row>
                    <xdr:rowOff>190500</xdr:rowOff>
                  </from>
                  <to>
                    <xdr:col>3</xdr:col>
                    <xdr:colOff>342900</xdr:colOff>
                    <xdr:row>57</xdr:row>
                    <xdr:rowOff>200025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3</xdr:col>
                    <xdr:colOff>38100</xdr:colOff>
                    <xdr:row>57</xdr:row>
                    <xdr:rowOff>180975</xdr:rowOff>
                  </from>
                  <to>
                    <xdr:col>3</xdr:col>
                    <xdr:colOff>342900</xdr:colOff>
                    <xdr:row>58</xdr:row>
                    <xdr:rowOff>190500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3</xdr:col>
                    <xdr:colOff>38100</xdr:colOff>
                    <xdr:row>58</xdr:row>
                    <xdr:rowOff>180975</xdr:rowOff>
                  </from>
                  <to>
                    <xdr:col>3</xdr:col>
                    <xdr:colOff>342900</xdr:colOff>
                    <xdr:row>59</xdr:row>
                    <xdr:rowOff>200025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3</xdr:col>
                    <xdr:colOff>38100</xdr:colOff>
                    <xdr:row>62</xdr:row>
                    <xdr:rowOff>200025</xdr:rowOff>
                  </from>
                  <to>
                    <xdr:col>3</xdr:col>
                    <xdr:colOff>342900</xdr:colOff>
                    <xdr:row>64</xdr:row>
                    <xdr:rowOff>9525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3</xdr:col>
                    <xdr:colOff>38100</xdr:colOff>
                    <xdr:row>63</xdr:row>
                    <xdr:rowOff>190500</xdr:rowOff>
                  </from>
                  <to>
                    <xdr:col>3</xdr:col>
                    <xdr:colOff>342900</xdr:colOff>
                    <xdr:row>64</xdr:row>
                    <xdr:rowOff>200025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3</xdr:col>
                    <xdr:colOff>38100</xdr:colOff>
                    <xdr:row>65</xdr:row>
                    <xdr:rowOff>66675</xdr:rowOff>
                  </from>
                  <to>
                    <xdr:col>3</xdr:col>
                    <xdr:colOff>342900</xdr:colOff>
                    <xdr:row>66</xdr:row>
                    <xdr:rowOff>123825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3</xdr:col>
                    <xdr:colOff>38100</xdr:colOff>
                    <xdr:row>65</xdr:row>
                    <xdr:rowOff>323850</xdr:rowOff>
                  </from>
                  <to>
                    <xdr:col>3</xdr:col>
                    <xdr:colOff>342900</xdr:colOff>
                    <xdr:row>67</xdr:row>
                    <xdr:rowOff>19050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3</xdr:col>
                    <xdr:colOff>38100</xdr:colOff>
                    <xdr:row>74</xdr:row>
                    <xdr:rowOff>0</xdr:rowOff>
                  </from>
                  <to>
                    <xdr:col>3</xdr:col>
                    <xdr:colOff>342900</xdr:colOff>
                    <xdr:row>75</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3</xdr:col>
                    <xdr:colOff>38100</xdr:colOff>
                    <xdr:row>75</xdr:row>
                    <xdr:rowOff>104775</xdr:rowOff>
                  </from>
                  <to>
                    <xdr:col>3</xdr:col>
                    <xdr:colOff>342900</xdr:colOff>
                    <xdr:row>76</xdr:row>
                    <xdr:rowOff>171450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3</xdr:col>
                    <xdr:colOff>38100</xdr:colOff>
                    <xdr:row>76</xdr:row>
                    <xdr:rowOff>0</xdr:rowOff>
                  </from>
                  <to>
                    <xdr:col>3</xdr:col>
                    <xdr:colOff>342900</xdr:colOff>
                    <xdr:row>77</xdr:row>
                    <xdr:rowOff>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3</xdr:col>
                    <xdr:colOff>38100</xdr:colOff>
                    <xdr:row>76</xdr:row>
                    <xdr:rowOff>190500</xdr:rowOff>
                  </from>
                  <to>
                    <xdr:col>3</xdr:col>
                    <xdr:colOff>342900</xdr:colOff>
                    <xdr:row>77</xdr:row>
                    <xdr:rowOff>200025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3</xdr:col>
                    <xdr:colOff>38100</xdr:colOff>
                    <xdr:row>77</xdr:row>
                    <xdr:rowOff>190500</xdr:rowOff>
                  </from>
                  <to>
                    <xdr:col>3</xdr:col>
                    <xdr:colOff>342900</xdr:colOff>
                    <xdr:row>78</xdr:row>
                    <xdr:rowOff>200025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3</xdr:col>
                    <xdr:colOff>38100</xdr:colOff>
                    <xdr:row>78</xdr:row>
                    <xdr:rowOff>180975</xdr:rowOff>
                  </from>
                  <to>
                    <xdr:col>3</xdr:col>
                    <xdr:colOff>342900</xdr:colOff>
                    <xdr:row>79</xdr:row>
                    <xdr:rowOff>190500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3</xdr:col>
                    <xdr:colOff>38100</xdr:colOff>
                    <xdr:row>79</xdr:row>
                    <xdr:rowOff>190500</xdr:rowOff>
                  </from>
                  <to>
                    <xdr:col>3</xdr:col>
                    <xdr:colOff>342900</xdr:colOff>
                    <xdr:row>80</xdr:row>
                    <xdr:rowOff>200025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3</xdr:col>
                    <xdr:colOff>38100</xdr:colOff>
                    <xdr:row>80</xdr:row>
                    <xdr:rowOff>180975</xdr:rowOff>
                  </from>
                  <to>
                    <xdr:col>3</xdr:col>
                    <xdr:colOff>342900</xdr:colOff>
                    <xdr:row>81</xdr:row>
                    <xdr:rowOff>190500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3</xdr:col>
                    <xdr:colOff>38100</xdr:colOff>
                    <xdr:row>81</xdr:row>
                    <xdr:rowOff>190500</xdr:rowOff>
                  </from>
                  <to>
                    <xdr:col>3</xdr:col>
                    <xdr:colOff>342900</xdr:colOff>
                    <xdr:row>82</xdr:row>
                    <xdr:rowOff>200025</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3</xdr:col>
                    <xdr:colOff>38100</xdr:colOff>
                    <xdr:row>82</xdr:row>
                    <xdr:rowOff>190500</xdr:rowOff>
                  </from>
                  <to>
                    <xdr:col>3</xdr:col>
                    <xdr:colOff>342900</xdr:colOff>
                    <xdr:row>83</xdr:row>
                    <xdr:rowOff>200025</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3</xdr:col>
                    <xdr:colOff>38100</xdr:colOff>
                    <xdr:row>83</xdr:row>
                    <xdr:rowOff>180975</xdr:rowOff>
                  </from>
                  <to>
                    <xdr:col>3</xdr:col>
                    <xdr:colOff>342900</xdr:colOff>
                    <xdr:row>84</xdr:row>
                    <xdr:rowOff>190500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3</xdr:col>
                    <xdr:colOff>38100</xdr:colOff>
                    <xdr:row>84</xdr:row>
                    <xdr:rowOff>190500</xdr:rowOff>
                  </from>
                  <to>
                    <xdr:col>3</xdr:col>
                    <xdr:colOff>342900</xdr:colOff>
                    <xdr:row>85</xdr:row>
                    <xdr:rowOff>200025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3</xdr:col>
                    <xdr:colOff>38100</xdr:colOff>
                    <xdr:row>85</xdr:row>
                    <xdr:rowOff>190500</xdr:rowOff>
                  </from>
                  <to>
                    <xdr:col>3</xdr:col>
                    <xdr:colOff>342900</xdr:colOff>
                    <xdr:row>86</xdr:row>
                    <xdr:rowOff>200025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3</xdr:col>
                    <xdr:colOff>38100</xdr:colOff>
                    <xdr:row>86</xdr:row>
                    <xdr:rowOff>190500</xdr:rowOff>
                  </from>
                  <to>
                    <xdr:col>3</xdr:col>
                    <xdr:colOff>342900</xdr:colOff>
                    <xdr:row>87</xdr:row>
                    <xdr:rowOff>200025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3</xdr:col>
                    <xdr:colOff>38100</xdr:colOff>
                    <xdr:row>87</xdr:row>
                    <xdr:rowOff>190500</xdr:rowOff>
                  </from>
                  <to>
                    <xdr:col>3</xdr:col>
                    <xdr:colOff>342900</xdr:colOff>
                    <xdr:row>88</xdr:row>
                    <xdr:rowOff>200025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3</xdr:col>
                    <xdr:colOff>38100</xdr:colOff>
                    <xdr:row>88</xdr:row>
                    <xdr:rowOff>180975</xdr:rowOff>
                  </from>
                  <to>
                    <xdr:col>3</xdr:col>
                    <xdr:colOff>342900</xdr:colOff>
                    <xdr:row>89</xdr:row>
                    <xdr:rowOff>200025</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3</xdr:col>
                    <xdr:colOff>38100</xdr:colOff>
                    <xdr:row>8</xdr:row>
                    <xdr:rowOff>0</xdr:rowOff>
                  </from>
                  <to>
                    <xdr:col>3</xdr:col>
                    <xdr:colOff>342900</xdr:colOff>
                    <xdr:row>9</xdr:row>
                    <xdr:rowOff>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3</xdr:col>
                    <xdr:colOff>38100</xdr:colOff>
                    <xdr:row>8</xdr:row>
                    <xdr:rowOff>190500</xdr:rowOff>
                  </from>
                  <to>
                    <xdr:col>3</xdr:col>
                    <xdr:colOff>342900</xdr:colOff>
                    <xdr:row>10</xdr:row>
                    <xdr:rowOff>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3</xdr:col>
                    <xdr:colOff>38100</xdr:colOff>
                    <xdr:row>16</xdr:row>
                    <xdr:rowOff>0</xdr:rowOff>
                  </from>
                  <to>
                    <xdr:col>3</xdr:col>
                    <xdr:colOff>342900</xdr:colOff>
                    <xdr:row>17</xdr:row>
                    <xdr:rowOff>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3</xdr:col>
                    <xdr:colOff>38100</xdr:colOff>
                    <xdr:row>21</xdr:row>
                    <xdr:rowOff>0</xdr:rowOff>
                  </from>
                  <to>
                    <xdr:col>3</xdr:col>
                    <xdr:colOff>342900</xdr:colOff>
                    <xdr:row>22</xdr:row>
                    <xdr:rowOff>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3</xdr:col>
                    <xdr:colOff>38100</xdr:colOff>
                    <xdr:row>21</xdr:row>
                    <xdr:rowOff>180975</xdr:rowOff>
                  </from>
                  <to>
                    <xdr:col>3</xdr:col>
                    <xdr:colOff>342900</xdr:colOff>
                    <xdr:row>23</xdr:row>
                    <xdr:rowOff>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3</xdr:col>
                    <xdr:colOff>38100</xdr:colOff>
                    <xdr:row>23</xdr:row>
                    <xdr:rowOff>0</xdr:rowOff>
                  </from>
                  <to>
                    <xdr:col>3</xdr:col>
                    <xdr:colOff>342900</xdr:colOff>
                    <xdr:row>24</xdr:row>
                    <xdr:rowOff>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3</xdr:col>
                    <xdr:colOff>38100</xdr:colOff>
                    <xdr:row>23</xdr:row>
                    <xdr:rowOff>180975</xdr:rowOff>
                  </from>
                  <to>
                    <xdr:col>3</xdr:col>
                    <xdr:colOff>342900</xdr:colOff>
                    <xdr:row>25</xdr:row>
                    <xdr:rowOff>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3</xdr:col>
                    <xdr:colOff>38100</xdr:colOff>
                    <xdr:row>35</xdr:row>
                    <xdr:rowOff>0</xdr:rowOff>
                  </from>
                  <to>
                    <xdr:col>3</xdr:col>
                    <xdr:colOff>342900</xdr:colOff>
                    <xdr:row>36</xdr:row>
                    <xdr:rowOff>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3</xdr:col>
                    <xdr:colOff>38100</xdr:colOff>
                    <xdr:row>35</xdr:row>
                    <xdr:rowOff>180975</xdr:rowOff>
                  </from>
                  <to>
                    <xdr:col>3</xdr:col>
                    <xdr:colOff>342900</xdr:colOff>
                    <xdr:row>36</xdr:row>
                    <xdr:rowOff>200025</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3</xdr:col>
                    <xdr:colOff>38100</xdr:colOff>
                    <xdr:row>59</xdr:row>
                    <xdr:rowOff>200025</xdr:rowOff>
                  </from>
                  <to>
                    <xdr:col>3</xdr:col>
                    <xdr:colOff>342900</xdr:colOff>
                    <xdr:row>61</xdr:row>
                    <xdr:rowOff>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3</xdr:col>
                    <xdr:colOff>38100</xdr:colOff>
                    <xdr:row>60</xdr:row>
                    <xdr:rowOff>190500</xdr:rowOff>
                  </from>
                  <to>
                    <xdr:col>3</xdr:col>
                    <xdr:colOff>342900</xdr:colOff>
                    <xdr:row>61</xdr:row>
                    <xdr:rowOff>200025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3</xdr:col>
                    <xdr:colOff>38100</xdr:colOff>
                    <xdr:row>61</xdr:row>
                    <xdr:rowOff>66675</xdr:rowOff>
                  </from>
                  <to>
                    <xdr:col>3</xdr:col>
                    <xdr:colOff>342900</xdr:colOff>
                    <xdr:row>62</xdr:row>
                    <xdr:rowOff>123825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3</xdr:col>
                    <xdr:colOff>38100</xdr:colOff>
                    <xdr:row>61</xdr:row>
                    <xdr:rowOff>323850</xdr:rowOff>
                  </from>
                  <to>
                    <xdr:col>3</xdr:col>
                    <xdr:colOff>342900</xdr:colOff>
                    <xdr:row>63</xdr:row>
                    <xdr:rowOff>38100</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3</xdr:col>
                    <xdr:colOff>38100</xdr:colOff>
                    <xdr:row>90</xdr:row>
                    <xdr:rowOff>0</xdr:rowOff>
                  </from>
                  <to>
                    <xdr:col>3</xdr:col>
                    <xdr:colOff>342900</xdr:colOff>
                    <xdr:row>91</xdr:row>
                    <xdr:rowOff>9525</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3</xdr:col>
                    <xdr:colOff>38100</xdr:colOff>
                    <xdr:row>90</xdr:row>
                    <xdr:rowOff>180975</xdr:rowOff>
                  </from>
                  <to>
                    <xdr:col>3</xdr:col>
                    <xdr:colOff>342900</xdr:colOff>
                    <xdr:row>92</xdr:row>
                    <xdr:rowOff>0</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3</xdr:col>
                    <xdr:colOff>38100</xdr:colOff>
                    <xdr:row>92</xdr:row>
                    <xdr:rowOff>0</xdr:rowOff>
                  </from>
                  <to>
                    <xdr:col>3</xdr:col>
                    <xdr:colOff>342900</xdr:colOff>
                    <xdr:row>93</xdr:row>
                    <xdr:rowOff>0</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3</xdr:col>
                    <xdr:colOff>38100</xdr:colOff>
                    <xdr:row>92</xdr:row>
                    <xdr:rowOff>0</xdr:rowOff>
                  </from>
                  <to>
                    <xdr:col>3</xdr:col>
                    <xdr:colOff>342900</xdr:colOff>
                    <xdr:row>93</xdr:row>
                    <xdr:rowOff>19050</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3</xdr:col>
                    <xdr:colOff>38100</xdr:colOff>
                    <xdr:row>92</xdr:row>
                    <xdr:rowOff>0</xdr:rowOff>
                  </from>
                  <to>
                    <xdr:col>3</xdr:col>
                    <xdr:colOff>342900</xdr:colOff>
                    <xdr:row>93</xdr:row>
                    <xdr:rowOff>0</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3</xdr:col>
                    <xdr:colOff>38100</xdr:colOff>
                    <xdr:row>92</xdr:row>
                    <xdr:rowOff>0</xdr:rowOff>
                  </from>
                  <to>
                    <xdr:col>3</xdr:col>
                    <xdr:colOff>342900</xdr:colOff>
                    <xdr:row>93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1"/>
  <sheetViews>
    <sheetView workbookViewId="0"/>
  </sheetViews>
  <sheetFormatPr defaultRowHeight="15" x14ac:dyDescent="0.25"/>
  <cols>
    <col min="2" max="2" width="12.85546875" customWidth="1"/>
    <col min="3" max="3" width="23" customWidth="1"/>
    <col min="4" max="4" width="18.7109375" customWidth="1"/>
    <col min="5" max="5" width="19.140625" customWidth="1"/>
    <col min="6" max="6" width="20.140625" customWidth="1"/>
    <col min="7" max="7" width="18" customWidth="1"/>
  </cols>
  <sheetData>
    <row r="1" spans="1:8" ht="15.75" thickBot="1" x14ac:dyDescent="0.3">
      <c r="A1" s="135"/>
      <c r="B1" s="136"/>
      <c r="C1" s="137"/>
      <c r="D1" s="137"/>
      <c r="E1" s="138"/>
      <c r="F1" s="139"/>
      <c r="G1" s="140"/>
      <c r="H1" s="141"/>
    </row>
    <row r="2" spans="1:8" ht="15.75" thickBot="1" x14ac:dyDescent="0.3">
      <c r="A2" s="142"/>
      <c r="B2" s="143"/>
      <c r="C2" s="144"/>
      <c r="D2" s="144"/>
      <c r="E2" s="145"/>
      <c r="F2" s="146" t="s">
        <v>129</v>
      </c>
      <c r="G2" s="147"/>
      <c r="H2" s="148"/>
    </row>
    <row r="3" spans="1:8" ht="15.75" thickBot="1" x14ac:dyDescent="0.3">
      <c r="A3" s="142"/>
      <c r="B3" s="143"/>
      <c r="C3" s="144"/>
      <c r="D3" s="144"/>
      <c r="E3" s="145"/>
      <c r="F3" s="146"/>
      <c r="G3" s="149"/>
      <c r="H3" s="148"/>
    </row>
    <row r="4" spans="1:8" ht="27" thickBot="1" x14ac:dyDescent="0.3">
      <c r="A4" s="150"/>
      <c r="B4" s="151" t="s">
        <v>130</v>
      </c>
      <c r="C4" s="151"/>
      <c r="D4" s="151"/>
      <c r="E4" s="152"/>
      <c r="F4" s="146" t="s">
        <v>131</v>
      </c>
      <c r="G4" s="153"/>
      <c r="H4" s="154"/>
    </row>
    <row r="5" spans="1:8" ht="27" thickBot="1" x14ac:dyDescent="0.3">
      <c r="A5" s="150"/>
      <c r="B5" s="151"/>
      <c r="C5" s="151"/>
      <c r="D5" s="151"/>
      <c r="E5" s="152"/>
      <c r="F5" s="146"/>
      <c r="G5" s="155"/>
      <c r="H5" s="154"/>
    </row>
    <row r="6" spans="1:8" ht="27" thickBot="1" x14ac:dyDescent="0.3">
      <c r="A6" s="156"/>
      <c r="B6" s="157"/>
      <c r="C6" s="157"/>
      <c r="D6" s="157"/>
      <c r="E6" s="158"/>
      <c r="F6" s="146" t="s">
        <v>132</v>
      </c>
      <c r="G6" s="159"/>
      <c r="H6" s="154"/>
    </row>
    <row r="7" spans="1:8" ht="27" thickBot="1" x14ac:dyDescent="0.3">
      <c r="A7" s="160"/>
      <c r="B7" s="161"/>
      <c r="C7" s="161"/>
      <c r="D7" s="161"/>
      <c r="E7" s="161"/>
      <c r="F7" s="146"/>
      <c r="G7" s="155"/>
      <c r="H7" s="154"/>
    </row>
    <row r="8" spans="1:8" ht="15.75" thickBot="1" x14ac:dyDescent="0.3">
      <c r="A8" s="160"/>
      <c r="B8" s="162"/>
      <c r="C8" s="300" t="s">
        <v>40</v>
      </c>
      <c r="D8" s="301"/>
      <c r="E8" s="163" t="e">
        <f>SUM(F11:F120)/G6</f>
        <v>#DIV/0!</v>
      </c>
      <c r="F8" s="146" t="s">
        <v>133</v>
      </c>
      <c r="G8" s="164"/>
      <c r="H8" s="154"/>
    </row>
    <row r="9" spans="1:8" x14ac:dyDescent="0.25">
      <c r="A9" s="165"/>
      <c r="B9" s="149"/>
      <c r="C9" s="166"/>
      <c r="D9" s="166"/>
      <c r="E9" s="149"/>
      <c r="F9" s="166"/>
      <c r="G9" s="149"/>
      <c r="H9" s="148"/>
    </row>
    <row r="10" spans="1:8" x14ac:dyDescent="0.25">
      <c r="A10" s="165"/>
      <c r="B10" s="167" t="s">
        <v>134</v>
      </c>
      <c r="C10" s="168" t="s">
        <v>135</v>
      </c>
      <c r="D10" s="168" t="s">
        <v>136</v>
      </c>
      <c r="E10" s="167" t="s">
        <v>137</v>
      </c>
      <c r="F10" s="168" t="s">
        <v>138</v>
      </c>
      <c r="G10" s="149"/>
      <c r="H10" s="148"/>
    </row>
    <row r="11" spans="1:8" x14ac:dyDescent="0.25">
      <c r="A11" s="165"/>
      <c r="B11" s="169"/>
      <c r="C11" s="170"/>
      <c r="D11" s="170"/>
      <c r="E11" s="171"/>
      <c r="F11" s="170">
        <f>E11*((C11*$G$4)-D11)</f>
        <v>0</v>
      </c>
      <c r="G11" s="149"/>
      <c r="H11" s="148"/>
    </row>
    <row r="12" spans="1:8" x14ac:dyDescent="0.25">
      <c r="A12" s="165"/>
      <c r="B12" s="169"/>
      <c r="C12" s="170"/>
      <c r="D12" s="170"/>
      <c r="E12" s="171"/>
      <c r="F12" s="170">
        <f t="shared" ref="F12:F75" si="0">E12*((C12*$G$4)-D12)</f>
        <v>0</v>
      </c>
      <c r="G12" s="149"/>
      <c r="H12" s="148"/>
    </row>
    <row r="13" spans="1:8" x14ac:dyDescent="0.25">
      <c r="A13" s="165"/>
      <c r="B13" s="169"/>
      <c r="C13" s="170"/>
      <c r="D13" s="170"/>
      <c r="E13" s="171"/>
      <c r="F13" s="170">
        <f t="shared" si="0"/>
        <v>0</v>
      </c>
      <c r="G13" s="149"/>
      <c r="H13" s="148"/>
    </row>
    <row r="14" spans="1:8" x14ac:dyDescent="0.25">
      <c r="A14" s="165"/>
      <c r="B14" s="169"/>
      <c r="C14" s="170"/>
      <c r="D14" s="170"/>
      <c r="E14" s="171"/>
      <c r="F14" s="170">
        <f t="shared" si="0"/>
        <v>0</v>
      </c>
      <c r="G14" s="149"/>
      <c r="H14" s="148"/>
    </row>
    <row r="15" spans="1:8" x14ac:dyDescent="0.25">
      <c r="A15" s="165"/>
      <c r="B15" s="169"/>
      <c r="C15" s="170"/>
      <c r="D15" s="170"/>
      <c r="E15" s="171"/>
      <c r="F15" s="170">
        <f t="shared" si="0"/>
        <v>0</v>
      </c>
      <c r="G15" s="149"/>
      <c r="H15" s="148"/>
    </row>
    <row r="16" spans="1:8" x14ac:dyDescent="0.25">
      <c r="A16" s="165"/>
      <c r="B16" s="169"/>
      <c r="C16" s="170"/>
      <c r="D16" s="170"/>
      <c r="E16" s="171"/>
      <c r="F16" s="170">
        <f t="shared" si="0"/>
        <v>0</v>
      </c>
      <c r="G16" s="149"/>
      <c r="H16" s="148"/>
    </row>
    <row r="17" spans="1:8" x14ac:dyDescent="0.25">
      <c r="A17" s="165"/>
      <c r="B17" s="169"/>
      <c r="C17" s="170"/>
      <c r="D17" s="170"/>
      <c r="E17" s="171"/>
      <c r="F17" s="170">
        <f t="shared" si="0"/>
        <v>0</v>
      </c>
      <c r="G17" s="149"/>
      <c r="H17" s="148"/>
    </row>
    <row r="18" spans="1:8" x14ac:dyDescent="0.25">
      <c r="A18" s="165"/>
      <c r="B18" s="169"/>
      <c r="C18" s="170"/>
      <c r="D18" s="170"/>
      <c r="E18" s="171"/>
      <c r="F18" s="170">
        <f t="shared" si="0"/>
        <v>0</v>
      </c>
      <c r="G18" s="149"/>
      <c r="H18" s="148"/>
    </row>
    <row r="19" spans="1:8" x14ac:dyDescent="0.25">
      <c r="A19" s="165"/>
      <c r="B19" s="169"/>
      <c r="C19" s="170"/>
      <c r="D19" s="170"/>
      <c r="E19" s="171"/>
      <c r="F19" s="170">
        <f t="shared" si="0"/>
        <v>0</v>
      </c>
      <c r="G19" s="149"/>
      <c r="H19" s="148"/>
    </row>
    <row r="20" spans="1:8" x14ac:dyDescent="0.25">
      <c r="A20" s="165"/>
      <c r="B20" s="169"/>
      <c r="C20" s="170"/>
      <c r="D20" s="170"/>
      <c r="E20" s="171"/>
      <c r="F20" s="170">
        <f t="shared" si="0"/>
        <v>0</v>
      </c>
      <c r="G20" s="149"/>
      <c r="H20" s="148"/>
    </row>
    <row r="21" spans="1:8" x14ac:dyDescent="0.25">
      <c r="A21" s="165"/>
      <c r="B21" s="169"/>
      <c r="C21" s="170"/>
      <c r="D21" s="170"/>
      <c r="E21" s="171"/>
      <c r="F21" s="170">
        <f t="shared" si="0"/>
        <v>0</v>
      </c>
      <c r="G21" s="149"/>
      <c r="H21" s="148"/>
    </row>
    <row r="22" spans="1:8" x14ac:dyDescent="0.25">
      <c r="A22" s="165"/>
      <c r="B22" s="169"/>
      <c r="C22" s="170"/>
      <c r="D22" s="170"/>
      <c r="E22" s="171"/>
      <c r="F22" s="170">
        <f t="shared" si="0"/>
        <v>0</v>
      </c>
      <c r="G22" s="149"/>
      <c r="H22" s="148"/>
    </row>
    <row r="23" spans="1:8" x14ac:dyDescent="0.25">
      <c r="A23" s="165"/>
      <c r="B23" s="169"/>
      <c r="C23" s="170"/>
      <c r="D23" s="170"/>
      <c r="E23" s="171"/>
      <c r="F23" s="170">
        <f t="shared" si="0"/>
        <v>0</v>
      </c>
      <c r="G23" s="149"/>
      <c r="H23" s="148"/>
    </row>
    <row r="24" spans="1:8" x14ac:dyDescent="0.25">
      <c r="A24" s="165"/>
      <c r="B24" s="169"/>
      <c r="C24" s="170"/>
      <c r="D24" s="170"/>
      <c r="E24" s="171"/>
      <c r="F24" s="170">
        <f t="shared" si="0"/>
        <v>0</v>
      </c>
      <c r="G24" s="149"/>
      <c r="H24" s="148"/>
    </row>
    <row r="25" spans="1:8" x14ac:dyDescent="0.25">
      <c r="A25" s="165"/>
      <c r="B25" s="169"/>
      <c r="C25" s="170"/>
      <c r="D25" s="170"/>
      <c r="E25" s="171"/>
      <c r="F25" s="170">
        <f t="shared" si="0"/>
        <v>0</v>
      </c>
      <c r="G25" s="149"/>
      <c r="H25" s="148"/>
    </row>
    <row r="26" spans="1:8" x14ac:dyDescent="0.25">
      <c r="A26" s="165"/>
      <c r="B26" s="169"/>
      <c r="C26" s="170"/>
      <c r="D26" s="170"/>
      <c r="E26" s="171"/>
      <c r="F26" s="170">
        <f t="shared" si="0"/>
        <v>0</v>
      </c>
      <c r="G26" s="149"/>
      <c r="H26" s="148"/>
    </row>
    <row r="27" spans="1:8" x14ac:dyDescent="0.25">
      <c r="A27" s="165"/>
      <c r="B27" s="169"/>
      <c r="C27" s="170"/>
      <c r="D27" s="170"/>
      <c r="E27" s="171"/>
      <c r="F27" s="170">
        <f t="shared" si="0"/>
        <v>0</v>
      </c>
      <c r="G27" s="149"/>
      <c r="H27" s="148"/>
    </row>
    <row r="28" spans="1:8" x14ac:dyDescent="0.25">
      <c r="A28" s="165"/>
      <c r="B28" s="169"/>
      <c r="C28" s="170"/>
      <c r="D28" s="170"/>
      <c r="E28" s="171"/>
      <c r="F28" s="170">
        <f t="shared" si="0"/>
        <v>0</v>
      </c>
      <c r="G28" s="149"/>
      <c r="H28" s="148"/>
    </row>
    <row r="29" spans="1:8" x14ac:dyDescent="0.25">
      <c r="A29" s="165"/>
      <c r="B29" s="169"/>
      <c r="C29" s="170"/>
      <c r="D29" s="170"/>
      <c r="E29" s="171"/>
      <c r="F29" s="170">
        <f t="shared" si="0"/>
        <v>0</v>
      </c>
      <c r="G29" s="149"/>
      <c r="H29" s="148"/>
    </row>
    <row r="30" spans="1:8" x14ac:dyDescent="0.25">
      <c r="A30" s="165"/>
      <c r="B30" s="169"/>
      <c r="C30" s="170"/>
      <c r="D30" s="170"/>
      <c r="E30" s="171"/>
      <c r="F30" s="170">
        <f t="shared" si="0"/>
        <v>0</v>
      </c>
      <c r="G30" s="149"/>
      <c r="H30" s="148"/>
    </row>
    <row r="31" spans="1:8" x14ac:dyDescent="0.25">
      <c r="A31" s="165"/>
      <c r="B31" s="169"/>
      <c r="C31" s="170"/>
      <c r="D31" s="170"/>
      <c r="E31" s="171"/>
      <c r="F31" s="170">
        <f t="shared" si="0"/>
        <v>0</v>
      </c>
      <c r="G31" s="149"/>
      <c r="H31" s="148"/>
    </row>
    <row r="32" spans="1:8" x14ac:dyDescent="0.25">
      <c r="A32" s="165"/>
      <c r="B32" s="169"/>
      <c r="C32" s="170"/>
      <c r="D32" s="170"/>
      <c r="E32" s="171"/>
      <c r="F32" s="170">
        <f t="shared" si="0"/>
        <v>0</v>
      </c>
      <c r="G32" s="149"/>
      <c r="H32" s="148"/>
    </row>
    <row r="33" spans="1:8" x14ac:dyDescent="0.25">
      <c r="A33" s="165"/>
      <c r="B33" s="169"/>
      <c r="C33" s="170"/>
      <c r="D33" s="170"/>
      <c r="E33" s="171"/>
      <c r="F33" s="170">
        <f t="shared" si="0"/>
        <v>0</v>
      </c>
      <c r="G33" s="149"/>
      <c r="H33" s="148"/>
    </row>
    <row r="34" spans="1:8" x14ac:dyDescent="0.25">
      <c r="A34" s="165"/>
      <c r="B34" s="169"/>
      <c r="C34" s="170"/>
      <c r="D34" s="170"/>
      <c r="E34" s="171"/>
      <c r="F34" s="170">
        <f t="shared" si="0"/>
        <v>0</v>
      </c>
      <c r="G34" s="149"/>
      <c r="H34" s="148"/>
    </row>
    <row r="35" spans="1:8" x14ac:dyDescent="0.25">
      <c r="A35" s="165"/>
      <c r="B35" s="169"/>
      <c r="C35" s="170"/>
      <c r="D35" s="170"/>
      <c r="E35" s="171"/>
      <c r="F35" s="170">
        <f t="shared" si="0"/>
        <v>0</v>
      </c>
      <c r="G35" s="149"/>
      <c r="H35" s="148"/>
    </row>
    <row r="36" spans="1:8" x14ac:dyDescent="0.25">
      <c r="A36" s="165"/>
      <c r="B36" s="169"/>
      <c r="C36" s="170"/>
      <c r="D36" s="170"/>
      <c r="E36" s="171"/>
      <c r="F36" s="170">
        <f t="shared" si="0"/>
        <v>0</v>
      </c>
      <c r="G36" s="149"/>
      <c r="H36" s="148"/>
    </row>
    <row r="37" spans="1:8" x14ac:dyDescent="0.25">
      <c r="A37" s="165"/>
      <c r="B37" s="169"/>
      <c r="C37" s="170"/>
      <c r="D37" s="170"/>
      <c r="E37" s="171"/>
      <c r="F37" s="170">
        <f t="shared" si="0"/>
        <v>0</v>
      </c>
      <c r="G37" s="149"/>
      <c r="H37" s="148"/>
    </row>
    <row r="38" spans="1:8" x14ac:dyDescent="0.25">
      <c r="A38" s="165"/>
      <c r="B38" s="169"/>
      <c r="C38" s="170"/>
      <c r="D38" s="170"/>
      <c r="E38" s="171"/>
      <c r="F38" s="170">
        <f t="shared" si="0"/>
        <v>0</v>
      </c>
      <c r="G38" s="149"/>
      <c r="H38" s="148"/>
    </row>
    <row r="39" spans="1:8" x14ac:dyDescent="0.25">
      <c r="A39" s="165"/>
      <c r="B39" s="169"/>
      <c r="C39" s="170"/>
      <c r="D39" s="170"/>
      <c r="E39" s="171"/>
      <c r="F39" s="170">
        <f t="shared" si="0"/>
        <v>0</v>
      </c>
      <c r="G39" s="149"/>
      <c r="H39" s="148"/>
    </row>
    <row r="40" spans="1:8" x14ac:dyDescent="0.25">
      <c r="A40" s="165"/>
      <c r="B40" s="169"/>
      <c r="C40" s="170"/>
      <c r="D40" s="170"/>
      <c r="E40" s="171"/>
      <c r="F40" s="170">
        <f t="shared" si="0"/>
        <v>0</v>
      </c>
      <c r="G40" s="149"/>
      <c r="H40" s="148"/>
    </row>
    <row r="41" spans="1:8" x14ac:dyDescent="0.25">
      <c r="A41" s="165"/>
      <c r="B41" s="169"/>
      <c r="C41" s="170"/>
      <c r="D41" s="170"/>
      <c r="E41" s="171"/>
      <c r="F41" s="170">
        <f t="shared" si="0"/>
        <v>0</v>
      </c>
      <c r="G41" s="149"/>
      <c r="H41" s="148"/>
    </row>
    <row r="42" spans="1:8" x14ac:dyDescent="0.25">
      <c r="A42" s="165"/>
      <c r="B42" s="169"/>
      <c r="C42" s="170"/>
      <c r="D42" s="170"/>
      <c r="E42" s="171"/>
      <c r="F42" s="170">
        <f t="shared" si="0"/>
        <v>0</v>
      </c>
      <c r="G42" s="149"/>
      <c r="H42" s="148"/>
    </row>
    <row r="43" spans="1:8" x14ac:dyDescent="0.25">
      <c r="A43" s="165"/>
      <c r="B43" s="169"/>
      <c r="C43" s="170"/>
      <c r="D43" s="170"/>
      <c r="E43" s="171"/>
      <c r="F43" s="170">
        <f t="shared" si="0"/>
        <v>0</v>
      </c>
      <c r="G43" s="149"/>
      <c r="H43" s="148"/>
    </row>
    <row r="44" spans="1:8" x14ac:dyDescent="0.25">
      <c r="A44" s="165"/>
      <c r="B44" s="169"/>
      <c r="C44" s="170"/>
      <c r="D44" s="170"/>
      <c r="E44" s="171"/>
      <c r="F44" s="170">
        <f t="shared" si="0"/>
        <v>0</v>
      </c>
      <c r="G44" s="149"/>
      <c r="H44" s="148"/>
    </row>
    <row r="45" spans="1:8" x14ac:dyDescent="0.25">
      <c r="A45" s="165"/>
      <c r="B45" s="169"/>
      <c r="C45" s="170"/>
      <c r="D45" s="170"/>
      <c r="E45" s="171"/>
      <c r="F45" s="170">
        <f t="shared" si="0"/>
        <v>0</v>
      </c>
      <c r="G45" s="149"/>
      <c r="H45" s="148"/>
    </row>
    <row r="46" spans="1:8" x14ac:dyDescent="0.25">
      <c r="A46" s="165"/>
      <c r="B46" s="169"/>
      <c r="C46" s="170"/>
      <c r="D46" s="170"/>
      <c r="E46" s="171"/>
      <c r="F46" s="170">
        <f t="shared" si="0"/>
        <v>0</v>
      </c>
      <c r="G46" s="149"/>
      <c r="H46" s="148"/>
    </row>
    <row r="47" spans="1:8" x14ac:dyDescent="0.25">
      <c r="A47" s="165"/>
      <c r="B47" s="169"/>
      <c r="C47" s="170"/>
      <c r="D47" s="170"/>
      <c r="E47" s="171"/>
      <c r="F47" s="170">
        <f t="shared" si="0"/>
        <v>0</v>
      </c>
      <c r="G47" s="149"/>
      <c r="H47" s="148"/>
    </row>
    <row r="48" spans="1:8" x14ac:dyDescent="0.25">
      <c r="A48" s="165"/>
      <c r="B48" s="169"/>
      <c r="C48" s="170"/>
      <c r="D48" s="170"/>
      <c r="E48" s="171"/>
      <c r="F48" s="170">
        <f t="shared" si="0"/>
        <v>0</v>
      </c>
      <c r="G48" s="149"/>
      <c r="H48" s="148"/>
    </row>
    <row r="49" spans="1:8" x14ac:dyDescent="0.25">
      <c r="A49" s="165"/>
      <c r="B49" s="169"/>
      <c r="C49" s="170"/>
      <c r="D49" s="170"/>
      <c r="E49" s="171"/>
      <c r="F49" s="170">
        <f t="shared" si="0"/>
        <v>0</v>
      </c>
      <c r="G49" s="149"/>
      <c r="H49" s="148"/>
    </row>
    <row r="50" spans="1:8" x14ac:dyDescent="0.25">
      <c r="A50" s="165"/>
      <c r="B50" s="169"/>
      <c r="C50" s="170"/>
      <c r="D50" s="170"/>
      <c r="E50" s="171"/>
      <c r="F50" s="170">
        <f t="shared" si="0"/>
        <v>0</v>
      </c>
      <c r="G50" s="149"/>
      <c r="H50" s="148"/>
    </row>
    <row r="51" spans="1:8" x14ac:dyDescent="0.25">
      <c r="A51" s="165"/>
      <c r="B51" s="169"/>
      <c r="C51" s="170"/>
      <c r="D51" s="170"/>
      <c r="E51" s="171"/>
      <c r="F51" s="170">
        <f t="shared" si="0"/>
        <v>0</v>
      </c>
      <c r="G51" s="149"/>
      <c r="H51" s="148"/>
    </row>
    <row r="52" spans="1:8" x14ac:dyDescent="0.25">
      <c r="A52" s="165"/>
      <c r="B52" s="169"/>
      <c r="C52" s="170"/>
      <c r="D52" s="170"/>
      <c r="E52" s="171"/>
      <c r="F52" s="170">
        <f t="shared" si="0"/>
        <v>0</v>
      </c>
      <c r="G52" s="149"/>
      <c r="H52" s="148"/>
    </row>
    <row r="53" spans="1:8" x14ac:dyDescent="0.25">
      <c r="A53" s="165"/>
      <c r="B53" s="169"/>
      <c r="C53" s="170"/>
      <c r="D53" s="170"/>
      <c r="E53" s="171"/>
      <c r="F53" s="170">
        <f t="shared" si="0"/>
        <v>0</v>
      </c>
      <c r="G53" s="149"/>
      <c r="H53" s="148"/>
    </row>
    <row r="54" spans="1:8" x14ac:dyDescent="0.25">
      <c r="A54" s="165"/>
      <c r="B54" s="169"/>
      <c r="C54" s="170"/>
      <c r="D54" s="170"/>
      <c r="E54" s="171"/>
      <c r="F54" s="170">
        <f t="shared" si="0"/>
        <v>0</v>
      </c>
      <c r="G54" s="149"/>
      <c r="H54" s="148"/>
    </row>
    <row r="55" spans="1:8" x14ac:dyDescent="0.25">
      <c r="A55" s="165"/>
      <c r="B55" s="169"/>
      <c r="C55" s="170"/>
      <c r="D55" s="170"/>
      <c r="E55" s="171"/>
      <c r="F55" s="170">
        <f t="shared" si="0"/>
        <v>0</v>
      </c>
      <c r="G55" s="149"/>
      <c r="H55" s="148"/>
    </row>
    <row r="56" spans="1:8" x14ac:dyDescent="0.25">
      <c r="A56" s="165"/>
      <c r="B56" s="169"/>
      <c r="C56" s="170"/>
      <c r="D56" s="170"/>
      <c r="E56" s="171"/>
      <c r="F56" s="170">
        <f t="shared" si="0"/>
        <v>0</v>
      </c>
      <c r="G56" s="149"/>
      <c r="H56" s="148"/>
    </row>
    <row r="57" spans="1:8" x14ac:dyDescent="0.25">
      <c r="A57" s="165"/>
      <c r="B57" s="169"/>
      <c r="C57" s="170"/>
      <c r="D57" s="170"/>
      <c r="E57" s="171"/>
      <c r="F57" s="170">
        <f t="shared" si="0"/>
        <v>0</v>
      </c>
      <c r="G57" s="149"/>
      <c r="H57" s="148"/>
    </row>
    <row r="58" spans="1:8" x14ac:dyDescent="0.25">
      <c r="A58" s="165"/>
      <c r="B58" s="169"/>
      <c r="C58" s="170"/>
      <c r="D58" s="170"/>
      <c r="E58" s="171"/>
      <c r="F58" s="170">
        <f t="shared" si="0"/>
        <v>0</v>
      </c>
      <c r="G58" s="149"/>
      <c r="H58" s="148"/>
    </row>
    <row r="59" spans="1:8" x14ac:dyDescent="0.25">
      <c r="A59" s="165"/>
      <c r="B59" s="169"/>
      <c r="C59" s="170"/>
      <c r="D59" s="170"/>
      <c r="E59" s="171"/>
      <c r="F59" s="170">
        <f t="shared" si="0"/>
        <v>0</v>
      </c>
      <c r="G59" s="149"/>
      <c r="H59" s="148"/>
    </row>
    <row r="60" spans="1:8" x14ac:dyDescent="0.25">
      <c r="A60" s="165"/>
      <c r="B60" s="169"/>
      <c r="C60" s="170"/>
      <c r="D60" s="170"/>
      <c r="E60" s="171"/>
      <c r="F60" s="170">
        <f t="shared" si="0"/>
        <v>0</v>
      </c>
      <c r="G60" s="149"/>
      <c r="H60" s="148"/>
    </row>
    <row r="61" spans="1:8" x14ac:dyDescent="0.25">
      <c r="A61" s="165"/>
      <c r="B61" s="169"/>
      <c r="C61" s="170"/>
      <c r="D61" s="170"/>
      <c r="E61" s="171"/>
      <c r="F61" s="170">
        <f t="shared" si="0"/>
        <v>0</v>
      </c>
      <c r="G61" s="149"/>
      <c r="H61" s="148"/>
    </row>
    <row r="62" spans="1:8" x14ac:dyDescent="0.25">
      <c r="A62" s="165"/>
      <c r="B62" s="169"/>
      <c r="C62" s="170"/>
      <c r="D62" s="170"/>
      <c r="E62" s="171"/>
      <c r="F62" s="170">
        <f t="shared" si="0"/>
        <v>0</v>
      </c>
      <c r="G62" s="149"/>
      <c r="H62" s="148"/>
    </row>
    <row r="63" spans="1:8" x14ac:dyDescent="0.25">
      <c r="A63" s="165"/>
      <c r="B63" s="169"/>
      <c r="C63" s="170"/>
      <c r="D63" s="170"/>
      <c r="E63" s="171"/>
      <c r="F63" s="170">
        <f t="shared" si="0"/>
        <v>0</v>
      </c>
      <c r="G63" s="149"/>
      <c r="H63" s="148"/>
    </row>
    <row r="64" spans="1:8" x14ac:dyDescent="0.25">
      <c r="A64" s="165"/>
      <c r="B64" s="169"/>
      <c r="C64" s="170"/>
      <c r="D64" s="170"/>
      <c r="E64" s="171"/>
      <c r="F64" s="170">
        <f t="shared" si="0"/>
        <v>0</v>
      </c>
      <c r="G64" s="149"/>
      <c r="H64" s="148"/>
    </row>
    <row r="65" spans="1:8" x14ac:dyDescent="0.25">
      <c r="A65" s="165"/>
      <c r="B65" s="169"/>
      <c r="C65" s="170"/>
      <c r="D65" s="170"/>
      <c r="E65" s="171"/>
      <c r="F65" s="170">
        <f t="shared" si="0"/>
        <v>0</v>
      </c>
      <c r="G65" s="149"/>
      <c r="H65" s="148"/>
    </row>
    <row r="66" spans="1:8" x14ac:dyDescent="0.25">
      <c r="A66" s="165"/>
      <c r="B66" s="169"/>
      <c r="C66" s="170"/>
      <c r="D66" s="170"/>
      <c r="E66" s="171"/>
      <c r="F66" s="170">
        <f t="shared" si="0"/>
        <v>0</v>
      </c>
      <c r="G66" s="149"/>
      <c r="H66" s="148"/>
    </row>
    <row r="67" spans="1:8" x14ac:dyDescent="0.25">
      <c r="A67" s="165"/>
      <c r="B67" s="169"/>
      <c r="C67" s="170"/>
      <c r="D67" s="170"/>
      <c r="E67" s="171"/>
      <c r="F67" s="170">
        <f t="shared" si="0"/>
        <v>0</v>
      </c>
      <c r="G67" s="149"/>
      <c r="H67" s="148"/>
    </row>
    <row r="68" spans="1:8" x14ac:dyDescent="0.25">
      <c r="A68" s="165"/>
      <c r="B68" s="169"/>
      <c r="C68" s="170"/>
      <c r="D68" s="170"/>
      <c r="E68" s="171"/>
      <c r="F68" s="170">
        <f t="shared" si="0"/>
        <v>0</v>
      </c>
      <c r="G68" s="149"/>
      <c r="H68" s="148"/>
    </row>
    <row r="69" spans="1:8" x14ac:dyDescent="0.25">
      <c r="A69" s="165"/>
      <c r="B69" s="169"/>
      <c r="C69" s="170"/>
      <c r="D69" s="170"/>
      <c r="E69" s="171"/>
      <c r="F69" s="170">
        <f t="shared" si="0"/>
        <v>0</v>
      </c>
      <c r="G69" s="149"/>
      <c r="H69" s="148"/>
    </row>
    <row r="70" spans="1:8" x14ac:dyDescent="0.25">
      <c r="A70" s="165"/>
      <c r="B70" s="169"/>
      <c r="C70" s="170"/>
      <c r="D70" s="170"/>
      <c r="E70" s="171"/>
      <c r="F70" s="170">
        <f t="shared" si="0"/>
        <v>0</v>
      </c>
      <c r="G70" s="149"/>
      <c r="H70" s="148"/>
    </row>
    <row r="71" spans="1:8" x14ac:dyDescent="0.25">
      <c r="A71" s="165"/>
      <c r="B71" s="169"/>
      <c r="C71" s="170"/>
      <c r="D71" s="170"/>
      <c r="E71" s="171"/>
      <c r="F71" s="170">
        <f t="shared" si="0"/>
        <v>0</v>
      </c>
      <c r="G71" s="149"/>
      <c r="H71" s="148"/>
    </row>
    <row r="72" spans="1:8" x14ac:dyDescent="0.25">
      <c r="A72" s="165"/>
      <c r="B72" s="169"/>
      <c r="C72" s="170"/>
      <c r="D72" s="170"/>
      <c r="E72" s="171"/>
      <c r="F72" s="170">
        <f t="shared" si="0"/>
        <v>0</v>
      </c>
      <c r="G72" s="149"/>
      <c r="H72" s="148"/>
    </row>
    <row r="73" spans="1:8" x14ac:dyDescent="0.25">
      <c r="A73" s="165"/>
      <c r="B73" s="169"/>
      <c r="C73" s="170"/>
      <c r="D73" s="170"/>
      <c r="E73" s="171"/>
      <c r="F73" s="170">
        <f t="shared" si="0"/>
        <v>0</v>
      </c>
      <c r="G73" s="149"/>
      <c r="H73" s="148"/>
    </row>
    <row r="74" spans="1:8" x14ac:dyDescent="0.25">
      <c r="A74" s="165"/>
      <c r="B74" s="169"/>
      <c r="C74" s="170"/>
      <c r="D74" s="170"/>
      <c r="E74" s="171"/>
      <c r="F74" s="170">
        <f t="shared" si="0"/>
        <v>0</v>
      </c>
      <c r="G74" s="149"/>
      <c r="H74" s="148"/>
    </row>
    <row r="75" spans="1:8" x14ac:dyDescent="0.25">
      <c r="A75" s="165"/>
      <c r="B75" s="169"/>
      <c r="C75" s="170"/>
      <c r="D75" s="170"/>
      <c r="E75" s="171"/>
      <c r="F75" s="170">
        <f t="shared" si="0"/>
        <v>0</v>
      </c>
      <c r="G75" s="149"/>
      <c r="H75" s="148"/>
    </row>
    <row r="76" spans="1:8" x14ac:dyDescent="0.25">
      <c r="A76" s="165"/>
      <c r="B76" s="169"/>
      <c r="C76" s="170"/>
      <c r="D76" s="170"/>
      <c r="E76" s="171"/>
      <c r="F76" s="170">
        <f t="shared" ref="F76:F120" si="1">E76*((C76*$G$4)-D76)</f>
        <v>0</v>
      </c>
      <c r="G76" s="149"/>
      <c r="H76" s="148"/>
    </row>
    <row r="77" spans="1:8" x14ac:dyDescent="0.25">
      <c r="A77" s="165"/>
      <c r="B77" s="169"/>
      <c r="C77" s="170"/>
      <c r="D77" s="170"/>
      <c r="E77" s="171"/>
      <c r="F77" s="170">
        <f t="shared" si="1"/>
        <v>0</v>
      </c>
      <c r="G77" s="149"/>
      <c r="H77" s="148"/>
    </row>
    <row r="78" spans="1:8" x14ac:dyDescent="0.25">
      <c r="A78" s="165"/>
      <c r="B78" s="169"/>
      <c r="C78" s="170"/>
      <c r="D78" s="170"/>
      <c r="E78" s="171"/>
      <c r="F78" s="170">
        <f t="shared" si="1"/>
        <v>0</v>
      </c>
      <c r="G78" s="149"/>
      <c r="H78" s="148"/>
    </row>
    <row r="79" spans="1:8" x14ac:dyDescent="0.25">
      <c r="A79" s="165"/>
      <c r="B79" s="169"/>
      <c r="C79" s="170"/>
      <c r="D79" s="170"/>
      <c r="E79" s="171"/>
      <c r="F79" s="170">
        <f t="shared" si="1"/>
        <v>0</v>
      </c>
      <c r="G79" s="149"/>
      <c r="H79" s="148"/>
    </row>
    <row r="80" spans="1:8" x14ac:dyDescent="0.25">
      <c r="A80" s="165"/>
      <c r="B80" s="169"/>
      <c r="C80" s="170"/>
      <c r="D80" s="170"/>
      <c r="E80" s="171"/>
      <c r="F80" s="170">
        <f t="shared" si="1"/>
        <v>0</v>
      </c>
      <c r="G80" s="149"/>
      <c r="H80" s="148"/>
    </row>
    <row r="81" spans="1:8" x14ac:dyDescent="0.25">
      <c r="A81" s="165"/>
      <c r="B81" s="169"/>
      <c r="C81" s="170"/>
      <c r="D81" s="170"/>
      <c r="E81" s="171"/>
      <c r="F81" s="170">
        <f t="shared" si="1"/>
        <v>0</v>
      </c>
      <c r="G81" s="149"/>
      <c r="H81" s="148"/>
    </row>
    <row r="82" spans="1:8" x14ac:dyDescent="0.25">
      <c r="A82" s="165"/>
      <c r="B82" s="169"/>
      <c r="C82" s="170"/>
      <c r="D82" s="170"/>
      <c r="E82" s="171"/>
      <c r="F82" s="170">
        <f t="shared" si="1"/>
        <v>0</v>
      </c>
      <c r="G82" s="149"/>
      <c r="H82" s="148"/>
    </row>
    <row r="83" spans="1:8" x14ac:dyDescent="0.25">
      <c r="A83" s="165"/>
      <c r="B83" s="169"/>
      <c r="C83" s="170"/>
      <c r="D83" s="170"/>
      <c r="E83" s="171"/>
      <c r="F83" s="170">
        <f t="shared" si="1"/>
        <v>0</v>
      </c>
      <c r="G83" s="149"/>
      <c r="H83" s="148"/>
    </row>
    <row r="84" spans="1:8" x14ac:dyDescent="0.25">
      <c r="A84" s="165"/>
      <c r="B84" s="169"/>
      <c r="C84" s="170"/>
      <c r="D84" s="170"/>
      <c r="E84" s="171"/>
      <c r="F84" s="170">
        <f t="shared" si="1"/>
        <v>0</v>
      </c>
      <c r="G84" s="149"/>
      <c r="H84" s="148"/>
    </row>
    <row r="85" spans="1:8" x14ac:dyDescent="0.25">
      <c r="A85" s="165"/>
      <c r="B85" s="169"/>
      <c r="C85" s="170"/>
      <c r="D85" s="170"/>
      <c r="E85" s="171"/>
      <c r="F85" s="170">
        <f t="shared" si="1"/>
        <v>0</v>
      </c>
      <c r="G85" s="149"/>
      <c r="H85" s="148"/>
    </row>
    <row r="86" spans="1:8" x14ac:dyDescent="0.25">
      <c r="A86" s="165"/>
      <c r="B86" s="169"/>
      <c r="C86" s="170"/>
      <c r="D86" s="170"/>
      <c r="E86" s="171"/>
      <c r="F86" s="170">
        <f t="shared" si="1"/>
        <v>0</v>
      </c>
      <c r="G86" s="149"/>
      <c r="H86" s="148"/>
    </row>
    <row r="87" spans="1:8" x14ac:dyDescent="0.25">
      <c r="A87" s="165"/>
      <c r="B87" s="169"/>
      <c r="C87" s="170"/>
      <c r="D87" s="170"/>
      <c r="E87" s="171"/>
      <c r="F87" s="170">
        <f t="shared" si="1"/>
        <v>0</v>
      </c>
      <c r="G87" s="149"/>
      <c r="H87" s="148"/>
    </row>
    <row r="88" spans="1:8" x14ac:dyDescent="0.25">
      <c r="A88" s="165"/>
      <c r="B88" s="169"/>
      <c r="C88" s="170"/>
      <c r="D88" s="170"/>
      <c r="E88" s="171"/>
      <c r="F88" s="170">
        <f t="shared" si="1"/>
        <v>0</v>
      </c>
      <c r="G88" s="149"/>
      <c r="H88" s="148"/>
    </row>
    <row r="89" spans="1:8" x14ac:dyDescent="0.25">
      <c r="A89" s="165"/>
      <c r="B89" s="169"/>
      <c r="C89" s="170"/>
      <c r="D89" s="170"/>
      <c r="E89" s="171"/>
      <c r="F89" s="170">
        <f t="shared" si="1"/>
        <v>0</v>
      </c>
      <c r="G89" s="149"/>
      <c r="H89" s="148"/>
    </row>
    <row r="90" spans="1:8" x14ac:dyDescent="0.25">
      <c r="A90" s="165"/>
      <c r="B90" s="169"/>
      <c r="C90" s="170"/>
      <c r="D90" s="170"/>
      <c r="E90" s="171"/>
      <c r="F90" s="170">
        <f t="shared" si="1"/>
        <v>0</v>
      </c>
      <c r="G90" s="149"/>
      <c r="H90" s="148"/>
    </row>
    <row r="91" spans="1:8" x14ac:dyDescent="0.25">
      <c r="A91" s="165"/>
      <c r="B91" s="169"/>
      <c r="C91" s="170"/>
      <c r="D91" s="170"/>
      <c r="E91" s="171"/>
      <c r="F91" s="170">
        <f t="shared" si="1"/>
        <v>0</v>
      </c>
      <c r="G91" s="149"/>
      <c r="H91" s="148"/>
    </row>
    <row r="92" spans="1:8" x14ac:dyDescent="0.25">
      <c r="A92" s="165"/>
      <c r="B92" s="169"/>
      <c r="C92" s="170"/>
      <c r="D92" s="170"/>
      <c r="E92" s="171"/>
      <c r="F92" s="170">
        <f t="shared" si="1"/>
        <v>0</v>
      </c>
      <c r="G92" s="149"/>
      <c r="H92" s="148"/>
    </row>
    <row r="93" spans="1:8" x14ac:dyDescent="0.25">
      <c r="A93" s="165"/>
      <c r="B93" s="169"/>
      <c r="C93" s="170"/>
      <c r="D93" s="170"/>
      <c r="E93" s="171"/>
      <c r="F93" s="170">
        <f t="shared" si="1"/>
        <v>0</v>
      </c>
      <c r="G93" s="149"/>
      <c r="H93" s="148"/>
    </row>
    <row r="94" spans="1:8" x14ac:dyDescent="0.25">
      <c r="A94" s="165"/>
      <c r="B94" s="169"/>
      <c r="C94" s="170"/>
      <c r="D94" s="170"/>
      <c r="E94" s="171"/>
      <c r="F94" s="170">
        <f t="shared" si="1"/>
        <v>0</v>
      </c>
      <c r="G94" s="149"/>
      <c r="H94" s="148"/>
    </row>
    <row r="95" spans="1:8" x14ac:dyDescent="0.25">
      <c r="A95" s="165"/>
      <c r="B95" s="169"/>
      <c r="C95" s="170"/>
      <c r="D95" s="170"/>
      <c r="E95" s="171"/>
      <c r="F95" s="170">
        <f t="shared" si="1"/>
        <v>0</v>
      </c>
      <c r="G95" s="149"/>
      <c r="H95" s="148"/>
    </row>
    <row r="96" spans="1:8" x14ac:dyDescent="0.25">
      <c r="A96" s="165"/>
      <c r="B96" s="169"/>
      <c r="C96" s="170"/>
      <c r="D96" s="170"/>
      <c r="E96" s="171"/>
      <c r="F96" s="170">
        <f t="shared" si="1"/>
        <v>0</v>
      </c>
      <c r="G96" s="149"/>
      <c r="H96" s="148"/>
    </row>
    <row r="97" spans="1:8" x14ac:dyDescent="0.25">
      <c r="A97" s="165"/>
      <c r="B97" s="169"/>
      <c r="C97" s="170"/>
      <c r="D97" s="170"/>
      <c r="E97" s="171"/>
      <c r="F97" s="170">
        <f t="shared" si="1"/>
        <v>0</v>
      </c>
      <c r="G97" s="149"/>
      <c r="H97" s="148"/>
    </row>
    <row r="98" spans="1:8" x14ac:dyDescent="0.25">
      <c r="A98" s="165"/>
      <c r="B98" s="169"/>
      <c r="C98" s="170"/>
      <c r="D98" s="170"/>
      <c r="E98" s="171"/>
      <c r="F98" s="170">
        <f t="shared" si="1"/>
        <v>0</v>
      </c>
      <c r="G98" s="149"/>
      <c r="H98" s="148"/>
    </row>
    <row r="99" spans="1:8" x14ac:dyDescent="0.25">
      <c r="A99" s="165"/>
      <c r="B99" s="169"/>
      <c r="C99" s="170"/>
      <c r="D99" s="170"/>
      <c r="E99" s="171"/>
      <c r="F99" s="170">
        <f t="shared" si="1"/>
        <v>0</v>
      </c>
      <c r="G99" s="149"/>
      <c r="H99" s="148"/>
    </row>
    <row r="100" spans="1:8" x14ac:dyDescent="0.25">
      <c r="A100" s="165"/>
      <c r="B100" s="169"/>
      <c r="C100" s="170"/>
      <c r="D100" s="170"/>
      <c r="E100" s="171"/>
      <c r="F100" s="170">
        <f t="shared" si="1"/>
        <v>0</v>
      </c>
      <c r="G100" s="149"/>
      <c r="H100" s="148"/>
    </row>
    <row r="101" spans="1:8" x14ac:dyDescent="0.25">
      <c r="A101" s="165"/>
      <c r="B101" s="169"/>
      <c r="C101" s="170"/>
      <c r="D101" s="170"/>
      <c r="E101" s="171"/>
      <c r="F101" s="170">
        <f t="shared" si="1"/>
        <v>0</v>
      </c>
      <c r="G101" s="149"/>
      <c r="H101" s="148"/>
    </row>
    <row r="102" spans="1:8" x14ac:dyDescent="0.25">
      <c r="A102" s="165"/>
      <c r="B102" s="169"/>
      <c r="C102" s="170"/>
      <c r="D102" s="170"/>
      <c r="E102" s="171"/>
      <c r="F102" s="170">
        <f t="shared" si="1"/>
        <v>0</v>
      </c>
      <c r="G102" s="149"/>
      <c r="H102" s="148"/>
    </row>
    <row r="103" spans="1:8" x14ac:dyDescent="0.25">
      <c r="A103" s="165"/>
      <c r="B103" s="169"/>
      <c r="C103" s="170"/>
      <c r="D103" s="170"/>
      <c r="E103" s="171"/>
      <c r="F103" s="170">
        <f t="shared" si="1"/>
        <v>0</v>
      </c>
      <c r="G103" s="149"/>
      <c r="H103" s="148"/>
    </row>
    <row r="104" spans="1:8" x14ac:dyDescent="0.25">
      <c r="A104" s="165"/>
      <c r="B104" s="169"/>
      <c r="C104" s="170"/>
      <c r="D104" s="170"/>
      <c r="E104" s="171"/>
      <c r="F104" s="170">
        <f t="shared" si="1"/>
        <v>0</v>
      </c>
      <c r="G104" s="149"/>
      <c r="H104" s="148"/>
    </row>
    <row r="105" spans="1:8" x14ac:dyDescent="0.25">
      <c r="A105" s="165"/>
      <c r="B105" s="169"/>
      <c r="C105" s="170"/>
      <c r="D105" s="170"/>
      <c r="E105" s="171"/>
      <c r="F105" s="170">
        <f t="shared" si="1"/>
        <v>0</v>
      </c>
      <c r="G105" s="149"/>
      <c r="H105" s="148"/>
    </row>
    <row r="106" spans="1:8" x14ac:dyDescent="0.25">
      <c r="A106" s="165"/>
      <c r="B106" s="169"/>
      <c r="C106" s="170"/>
      <c r="D106" s="170"/>
      <c r="E106" s="171"/>
      <c r="F106" s="170">
        <f t="shared" si="1"/>
        <v>0</v>
      </c>
      <c r="G106" s="149"/>
      <c r="H106" s="148"/>
    </row>
    <row r="107" spans="1:8" x14ac:dyDescent="0.25">
      <c r="A107" s="165"/>
      <c r="B107" s="169"/>
      <c r="C107" s="170"/>
      <c r="D107" s="170"/>
      <c r="E107" s="171"/>
      <c r="F107" s="170">
        <f t="shared" si="1"/>
        <v>0</v>
      </c>
      <c r="G107" s="149"/>
      <c r="H107" s="148"/>
    </row>
    <row r="108" spans="1:8" x14ac:dyDescent="0.25">
      <c r="A108" s="165"/>
      <c r="B108" s="169"/>
      <c r="C108" s="170"/>
      <c r="D108" s="170"/>
      <c r="E108" s="171"/>
      <c r="F108" s="170">
        <f t="shared" si="1"/>
        <v>0</v>
      </c>
      <c r="G108" s="149"/>
      <c r="H108" s="148"/>
    </row>
    <row r="109" spans="1:8" x14ac:dyDescent="0.25">
      <c r="A109" s="165"/>
      <c r="B109" s="169"/>
      <c r="C109" s="170"/>
      <c r="D109" s="170"/>
      <c r="E109" s="171"/>
      <c r="F109" s="170">
        <f t="shared" si="1"/>
        <v>0</v>
      </c>
      <c r="G109" s="149"/>
      <c r="H109" s="148"/>
    </row>
    <row r="110" spans="1:8" x14ac:dyDescent="0.25">
      <c r="A110" s="165"/>
      <c r="B110" s="169"/>
      <c r="C110" s="170"/>
      <c r="D110" s="170"/>
      <c r="E110" s="171"/>
      <c r="F110" s="170">
        <f t="shared" si="1"/>
        <v>0</v>
      </c>
      <c r="G110" s="149"/>
      <c r="H110" s="148"/>
    </row>
    <row r="111" spans="1:8" x14ac:dyDescent="0.25">
      <c r="A111" s="165"/>
      <c r="B111" s="169"/>
      <c r="C111" s="170"/>
      <c r="D111" s="170"/>
      <c r="E111" s="171"/>
      <c r="F111" s="170">
        <f t="shared" si="1"/>
        <v>0</v>
      </c>
      <c r="G111" s="149"/>
      <c r="H111" s="148"/>
    </row>
    <row r="112" spans="1:8" x14ac:dyDescent="0.25">
      <c r="A112" s="165"/>
      <c r="B112" s="169"/>
      <c r="C112" s="170"/>
      <c r="D112" s="170"/>
      <c r="E112" s="171"/>
      <c r="F112" s="170">
        <f t="shared" si="1"/>
        <v>0</v>
      </c>
      <c r="G112" s="149"/>
      <c r="H112" s="148"/>
    </row>
    <row r="113" spans="1:8" x14ac:dyDescent="0.25">
      <c r="A113" s="165"/>
      <c r="B113" s="169"/>
      <c r="C113" s="170"/>
      <c r="D113" s="170"/>
      <c r="E113" s="171"/>
      <c r="F113" s="170">
        <f t="shared" si="1"/>
        <v>0</v>
      </c>
      <c r="G113" s="149"/>
      <c r="H113" s="148"/>
    </row>
    <row r="114" spans="1:8" x14ac:dyDescent="0.25">
      <c r="A114" s="165"/>
      <c r="B114" s="169"/>
      <c r="C114" s="170"/>
      <c r="D114" s="170"/>
      <c r="E114" s="171"/>
      <c r="F114" s="170">
        <f t="shared" si="1"/>
        <v>0</v>
      </c>
      <c r="G114" s="149"/>
      <c r="H114" s="148"/>
    </row>
    <row r="115" spans="1:8" x14ac:dyDescent="0.25">
      <c r="A115" s="165"/>
      <c r="B115" s="169"/>
      <c r="C115" s="170"/>
      <c r="D115" s="170"/>
      <c r="E115" s="171"/>
      <c r="F115" s="170">
        <f t="shared" si="1"/>
        <v>0</v>
      </c>
      <c r="G115" s="149"/>
      <c r="H115" s="148"/>
    </row>
    <row r="116" spans="1:8" x14ac:dyDescent="0.25">
      <c r="A116" s="165"/>
      <c r="B116" s="169"/>
      <c r="C116" s="170"/>
      <c r="D116" s="170"/>
      <c r="E116" s="171"/>
      <c r="F116" s="170">
        <f t="shared" si="1"/>
        <v>0</v>
      </c>
      <c r="G116" s="149"/>
      <c r="H116" s="148"/>
    </row>
    <row r="117" spans="1:8" x14ac:dyDescent="0.25">
      <c r="A117" s="165"/>
      <c r="B117" s="169"/>
      <c r="C117" s="170"/>
      <c r="D117" s="170"/>
      <c r="E117" s="171"/>
      <c r="F117" s="170">
        <f t="shared" si="1"/>
        <v>0</v>
      </c>
      <c r="G117" s="149"/>
      <c r="H117" s="148"/>
    </row>
    <row r="118" spans="1:8" x14ac:dyDescent="0.25">
      <c r="A118" s="165"/>
      <c r="B118" s="169"/>
      <c r="C118" s="170"/>
      <c r="D118" s="170"/>
      <c r="E118" s="171"/>
      <c r="F118" s="170">
        <f t="shared" si="1"/>
        <v>0</v>
      </c>
      <c r="G118" s="149"/>
      <c r="H118" s="148"/>
    </row>
    <row r="119" spans="1:8" x14ac:dyDescent="0.25">
      <c r="A119" s="165"/>
      <c r="B119" s="169"/>
      <c r="C119" s="170"/>
      <c r="D119" s="170"/>
      <c r="E119" s="171"/>
      <c r="F119" s="170">
        <f t="shared" si="1"/>
        <v>0</v>
      </c>
      <c r="G119" s="149"/>
      <c r="H119" s="148"/>
    </row>
    <row r="120" spans="1:8" x14ac:dyDescent="0.25">
      <c r="A120" s="165"/>
      <c r="B120" s="169"/>
      <c r="C120" s="170"/>
      <c r="D120" s="170"/>
      <c r="E120" s="171"/>
      <c r="F120" s="170">
        <f t="shared" si="1"/>
        <v>0</v>
      </c>
      <c r="G120" s="149"/>
      <c r="H120" s="148"/>
    </row>
    <row r="121" spans="1:8" x14ac:dyDescent="0.25">
      <c r="A121" s="172"/>
      <c r="B121" s="173"/>
      <c r="C121" s="174"/>
      <c r="D121" s="174"/>
      <c r="E121" s="173"/>
      <c r="F121" s="174"/>
      <c r="G121" s="173"/>
      <c r="H121" s="175"/>
    </row>
  </sheetData>
  <mergeCells count="1">
    <mergeCell ref="C8:D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F0D60F4104EA49B4396E9A75CE0415" ma:contentTypeVersion="9" ma:contentTypeDescription="Create a new document." ma:contentTypeScope="" ma:versionID="7d5d35288c52e3c56e03ed553ea3f0aa">
  <xsd:schema xmlns:xsd="http://www.w3.org/2001/XMLSchema" xmlns:xs="http://www.w3.org/2001/XMLSchema" xmlns:p="http://schemas.microsoft.com/office/2006/metadata/properties" xmlns:ns2="72f4fbda-5ce6-4ddc-874a-75ecc9b6bfdc" targetNamespace="http://schemas.microsoft.com/office/2006/metadata/properties" ma:root="true" ma:fieldsID="1674c3a167fc1cf2cd083ca7c6cd9d68" ns2:_="">
    <xsd:import namespace="72f4fbda-5ce6-4ddc-874a-75ecc9b6bf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f4fbda-5ce6-4ddc-874a-75ecc9b6bf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42956A-D694-4654-BA40-682109667487}">
  <ds:schemaRefs>
    <ds:schemaRef ds:uri="http://schemas.microsoft.com/sharepoint/v3/contenttype/forms"/>
  </ds:schemaRefs>
</ds:datastoreItem>
</file>

<file path=customXml/itemProps2.xml><?xml version="1.0" encoding="utf-8"?>
<ds:datastoreItem xmlns:ds="http://schemas.openxmlformats.org/officeDocument/2006/customXml" ds:itemID="{50985737-EC2D-454A-A4ED-A88F34FB3A4B}">
  <ds:schemaRefs>
    <ds:schemaRef ds:uri="http://schemas.microsoft.com/office/2006/documentManagement/types"/>
    <ds:schemaRef ds:uri="http://purl.org/dc/terms/"/>
    <ds:schemaRef ds:uri="http://www.w3.org/XML/1998/namespace"/>
    <ds:schemaRef ds:uri="http://purl.org/dc/elements/1.1/"/>
    <ds:schemaRef ds:uri="72f4fbda-5ce6-4ddc-874a-75ecc9b6bfdc"/>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BD26B03-A4F0-4B00-A94E-33E50D7B6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f4fbda-5ce6-4ddc-874a-75ecc9b6bf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Performance Report - C6092</vt:lpstr>
      <vt:lpstr>Performance Assessment Template</vt:lpstr>
      <vt:lpstr>Productivity Gain Sheet</vt:lpstr>
    </vt:vector>
  </TitlesOfParts>
  <Company>Department of Transport and Main 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C6092</dc:title>
  <dc:subject>Performance Report</dc:subject>
  <dc:creator>Department of Transport and Main Roads</dc:creator>
  <cp:keywords>RMPC; contract; tender; road; performance; maintenance; productivity; assessment; gains;</cp:keywords>
  <cp:lastModifiedBy>Courtney M West</cp:lastModifiedBy>
  <cp:lastPrinted>2017-05-17T01:09:09Z</cp:lastPrinted>
  <dcterms:created xsi:type="dcterms:W3CDTF">2015-02-24T22:05:07Z</dcterms:created>
  <dcterms:modified xsi:type="dcterms:W3CDTF">2020-04-24T01:48:58Z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0x01010056F0D60F4104EA49B4396E9A75CE0415</vt:lpwstr>
  </property>
</Properties>
</file>